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60" yWindow="660" windowWidth="11355" windowHeight="8100"/>
  </bookViews>
  <sheets>
    <sheet name="2021" sheetId="84" r:id="rId1"/>
  </sheets>
  <definedNames>
    <definedName name="_xlnm.Print_Area" localSheetId="0">'2021'!$A$1:$M$60</definedName>
  </definedNames>
  <calcPr calcId="145621"/>
</workbook>
</file>

<file path=xl/calcChain.xml><?xml version="1.0" encoding="utf-8"?>
<calcChain xmlns="http://schemas.openxmlformats.org/spreadsheetml/2006/main">
  <c r="U17" i="84" l="1"/>
  <c r="T17" i="84"/>
  <c r="L35" i="84" l="1"/>
  <c r="L28" i="84"/>
  <c r="K28" i="84"/>
  <c r="L27" i="84"/>
  <c r="K27" i="84"/>
  <c r="L19" i="84"/>
  <c r="K19" i="84"/>
  <c r="L33" i="84"/>
  <c r="K33" i="84"/>
  <c r="M19" i="84"/>
  <c r="I32" i="84"/>
  <c r="I31" i="84"/>
  <c r="I29" i="84"/>
  <c r="I26" i="84"/>
  <c r="I27" i="84"/>
  <c r="I28" i="84"/>
  <c r="I25" i="84"/>
  <c r="I20" i="84"/>
  <c r="I18" i="84"/>
  <c r="I19" i="84"/>
  <c r="I16" i="84"/>
  <c r="I14" i="84"/>
  <c r="I39" i="84"/>
  <c r="I36" i="84"/>
  <c r="I37" i="84"/>
  <c r="I35" i="84"/>
  <c r="J15" i="84"/>
  <c r="H15" i="84"/>
  <c r="I15" i="84" l="1"/>
  <c r="I11" i="84" s="1"/>
  <c r="L53" i="84"/>
  <c r="M53" i="84" s="1"/>
  <c r="K53" i="84"/>
  <c r="L52" i="84"/>
  <c r="M52" i="84" s="1"/>
  <c r="K52" i="84"/>
  <c r="L51" i="84"/>
  <c r="M51" i="84" s="1"/>
  <c r="K51" i="84"/>
  <c r="L50" i="84"/>
  <c r="M50" i="84" s="1"/>
  <c r="L49" i="84"/>
  <c r="M49" i="84" s="1"/>
  <c r="K49" i="84"/>
  <c r="L48" i="84"/>
  <c r="M48" i="84" s="1"/>
  <c r="K48" i="84"/>
  <c r="L47" i="84"/>
  <c r="M47" i="84" s="1"/>
  <c r="K47" i="84"/>
  <c r="J46" i="84"/>
  <c r="J45" i="84" s="1"/>
  <c r="I46" i="84"/>
  <c r="I45" i="84" s="1"/>
  <c r="H46" i="84"/>
  <c r="H45" i="84" s="1"/>
  <c r="M43" i="84"/>
  <c r="M42" i="84"/>
  <c r="K42" i="84"/>
  <c r="J42" i="84"/>
  <c r="I42" i="84"/>
  <c r="M41" i="84"/>
  <c r="L40" i="84"/>
  <c r="M40" i="84" s="1"/>
  <c r="K40" i="84"/>
  <c r="M39" i="84"/>
  <c r="L38" i="84"/>
  <c r="K38" i="84"/>
  <c r="M37" i="84"/>
  <c r="M36" i="84"/>
  <c r="M35" i="84"/>
  <c r="K35" i="84"/>
  <c r="L34" i="84"/>
  <c r="K34" i="84"/>
  <c r="J34" i="84"/>
  <c r="I34" i="84"/>
  <c r="H34" i="84"/>
  <c r="M33" i="84"/>
  <c r="M32" i="84"/>
  <c r="J30" i="84"/>
  <c r="I30" i="84"/>
  <c r="H30" i="84"/>
  <c r="M29" i="84"/>
  <c r="M28" i="84"/>
  <c r="M27" i="84"/>
  <c r="M26" i="84"/>
  <c r="M25" i="84"/>
  <c r="L24" i="84"/>
  <c r="K24" i="84"/>
  <c r="J24" i="84"/>
  <c r="I24" i="84"/>
  <c r="H24" i="84"/>
  <c r="L21" i="84"/>
  <c r="M21" i="84" s="1"/>
  <c r="K21" i="84"/>
  <c r="M20" i="84"/>
  <c r="L18" i="84"/>
  <c r="K18" i="84"/>
  <c r="M17" i="84"/>
  <c r="J11" i="84"/>
  <c r="H11" i="84"/>
  <c r="M14" i="84"/>
  <c r="M13" i="84"/>
  <c r="K15" i="84" l="1"/>
  <c r="K11" i="84" s="1"/>
  <c r="M16" i="84"/>
  <c r="L15" i="84"/>
  <c r="L11" i="84" s="1"/>
  <c r="M11" i="84" s="1"/>
  <c r="H22" i="84"/>
  <c r="H44" i="84" s="1"/>
  <c r="H54" i="84" s="1"/>
  <c r="M24" i="84"/>
  <c r="J22" i="84"/>
  <c r="J44" i="84" s="1"/>
  <c r="J54" i="84" s="1"/>
  <c r="K46" i="84"/>
  <c r="K45" i="84" s="1"/>
  <c r="I22" i="84"/>
  <c r="I44" i="84" s="1"/>
  <c r="I54" i="84" s="1"/>
  <c r="M34" i="84"/>
  <c r="L46" i="84"/>
  <c r="M46" i="84" s="1"/>
  <c r="M45" i="84" s="1"/>
  <c r="L30" i="84"/>
  <c r="M30" i="84" s="1"/>
  <c r="M31" i="84"/>
  <c r="M18" i="84"/>
  <c r="K30" i="84"/>
  <c r="K22" i="84" s="1"/>
  <c r="K44" i="84" l="1"/>
  <c r="K54" i="84" s="1"/>
  <c r="M15" i="84"/>
  <c r="L45" i="84"/>
  <c r="L22" i="84"/>
  <c r="M22" i="84" l="1"/>
  <c r="L44" i="84"/>
  <c r="L54" i="84" l="1"/>
  <c r="M54" i="84" s="1"/>
  <c r="M44" i="84"/>
</calcChain>
</file>

<file path=xl/sharedStrings.xml><?xml version="1.0" encoding="utf-8"?>
<sst xmlns="http://schemas.openxmlformats.org/spreadsheetml/2006/main" count="106" uniqueCount="93">
  <si>
    <t>Доходы</t>
  </si>
  <si>
    <t>Налоговые доходы, всего</t>
  </si>
  <si>
    <t>в том числе</t>
  </si>
  <si>
    <t>ЕНВД</t>
  </si>
  <si>
    <t>Штрафы</t>
  </si>
  <si>
    <t>2.</t>
  </si>
  <si>
    <t>1.</t>
  </si>
  <si>
    <t>2.1.</t>
  </si>
  <si>
    <t>2.2.</t>
  </si>
  <si>
    <t>2.3.</t>
  </si>
  <si>
    <t>2.4.</t>
  </si>
  <si>
    <t>2.5.</t>
  </si>
  <si>
    <t>2.6.</t>
  </si>
  <si>
    <t>Невыясненные поступления</t>
  </si>
  <si>
    <t>Прочие неналоговые</t>
  </si>
  <si>
    <t>Доходы от использования имущества</t>
  </si>
  <si>
    <t>1.1.</t>
  </si>
  <si>
    <t>1.2.</t>
  </si>
  <si>
    <t>1.3.</t>
  </si>
  <si>
    <t>1.4.</t>
  </si>
  <si>
    <t>Налог на доходы физических лиц</t>
  </si>
  <si>
    <t>Налоги на совокупный доход</t>
  </si>
  <si>
    <t>1.2.1.</t>
  </si>
  <si>
    <t>1.2.2.</t>
  </si>
  <si>
    <t>2.1.1.</t>
  </si>
  <si>
    <t>2.1.2.</t>
  </si>
  <si>
    <t>2.1.3.</t>
  </si>
  <si>
    <t>Плата за негативное воздействие на окружающую среду</t>
  </si>
  <si>
    <t>Неналоговые доходы всего</t>
  </si>
  <si>
    <t>Всего собственных доходов</t>
  </si>
  <si>
    <t>2.3.1.</t>
  </si>
  <si>
    <t>2.3.2.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</si>
  <si>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</si>
  <si>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Доходы от продажи материальных и нематериальных активов</t>
  </si>
  <si>
    <t>Арендная плата и пост. от продажи права на заключение договоров аренды за земли</t>
  </si>
  <si>
    <t>Возврат остатков субсидий и субвенций</t>
  </si>
  <si>
    <t>Возврат остатков  субсидий и субвенций из бюджетов муниципальных районов</t>
  </si>
  <si>
    <t>3.</t>
  </si>
  <si>
    <t xml:space="preserve">Задолженность по отмененным налогам и сборам </t>
  </si>
  <si>
    <t>Госпошлина местных бюджетов</t>
  </si>
  <si>
    <t>Платежи от муниципальных предприятий</t>
  </si>
  <si>
    <t>2.1.4.</t>
  </si>
  <si>
    <t>Прочие доходы от  использования имущества</t>
  </si>
  <si>
    <t>3.1.</t>
  </si>
  <si>
    <t>в том числе:</t>
  </si>
  <si>
    <t>Доходы от аренды нежилого фонда</t>
  </si>
  <si>
    <t xml:space="preserve">Оценка ожидаемого исполнения бюджета Воскресенского муниципального района по </t>
  </si>
  <si>
    <t>Уточненный план год</t>
  </si>
  <si>
    <t>Отклонение от первоначального плана МФ (+,-)</t>
  </si>
  <si>
    <t>№п.п.</t>
  </si>
  <si>
    <t>Безвозмездные поступления</t>
  </si>
  <si>
    <t>Дотации всего</t>
  </si>
  <si>
    <t>3.2.</t>
  </si>
  <si>
    <t>Субсидии всего</t>
  </si>
  <si>
    <t>Субвенции всего</t>
  </si>
  <si>
    <t>3.3.</t>
  </si>
  <si>
    <t>Иные межбюджетные трансферты</t>
  </si>
  <si>
    <t>4.</t>
  </si>
  <si>
    <t>ВСЕГО ДОХОДОВ</t>
  </si>
  <si>
    <t>Безвозмездные поступления от других бюджетов</t>
  </si>
  <si>
    <t>3.1.1.</t>
  </si>
  <si>
    <t>3.1.2.</t>
  </si>
  <si>
    <t>3.1.3.</t>
  </si>
  <si>
    <t>3.1.4.</t>
  </si>
  <si>
    <t>в том числе: налог на доходы физических лиц на основании патента</t>
  </si>
  <si>
    <t>1.2.3.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</si>
  <si>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</si>
  <si>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</si>
  <si>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безвозмездные поступления</t>
  </si>
  <si>
    <t>Прочие доходы от компенсации затрат бюджетов</t>
  </si>
  <si>
    <t xml:space="preserve">Доходы, поступающие в порядке возмещения расходов, понесенных в связи с эксплуатацией  имущества </t>
  </si>
  <si>
    <t>2.3.3.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</si>
  <si>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</si>
  <si>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</t>
  </si>
  <si>
    <t>Налог, взимаемый в связи с применением патентной системы налогообложения</t>
  </si>
  <si>
    <t xml:space="preserve">Оценка поступления за 11 месяцев </t>
  </si>
  <si>
    <t>Предоставление государственными (муниципальными) организациями грантов для получателей средств бюджетов муниципальных районов</t>
  </si>
  <si>
    <t>3.4.</t>
  </si>
  <si>
    <t>факт за 10 мес.+ план на ноябрь</t>
  </si>
  <si>
    <t>ЕСХН</t>
  </si>
  <si>
    <t>1.2.4.</t>
  </si>
  <si>
    <t>по факту на 01.11.2020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</si>
  <si>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</si>
  <si>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2.3.4.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</si>
  <si>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</si>
  <si>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факт за 10 мес.</t>
  </si>
  <si>
    <t>доходам за 2021 год на 01 ноября 2021 года</t>
  </si>
  <si>
    <t>Первоначальный план МФ в райбюджет</t>
  </si>
  <si>
    <t>УСНО</t>
  </si>
  <si>
    <t>факт на 01.11.2021</t>
  </si>
  <si>
    <t>факт/10*11(12)</t>
  </si>
  <si>
    <t>(продажа комнаты)</t>
  </si>
  <si>
    <t>Оценка исполнения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</si>
</sst>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0_ ;\-#,##0.00\ "/>
  </numFmts>
  <fonts count="16" x14ac:knownFonts="1">
    <font>
      <sz val="10"/>
      <name val="Arial Cyr"/>
      <charset val="204"/>
    </font>
    <font>
      <sz val="36"/>
      <name val="Arial Cyr"/>
      <charset val="204"/>
    </font>
    <font>
      <b/>
      <sz val="48"/>
      <name val="Arial Cyr"/>
      <charset val="204"/>
    </font>
    <font>
      <b/>
      <sz val="36"/>
      <name val="Arial Cyr"/>
      <charset val="204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i/>
      <sz val="36"/>
      <name val="Arial"/>
      <family val="2"/>
      <charset val="204"/>
    </font>
    <font>
      <b/>
      <i/>
      <sz val="36"/>
      <name val="Arial"/>
      <family val="2"/>
      <charset val="204"/>
    </font>
    <font>
      <b/>
      <sz val="36"/>
      <color rgb="FFFF0000"/>
      <name val="Arial Cyr"/>
      <charset val="204"/>
    </font>
    <font>
      <sz val="36"/>
      <color rgb="FFFF0000"/>
      <name val="Arial Cyr"/>
      <charset val="204"/>
    </font>
    <font>
      <b/>
      <sz val="36"/>
      <color rgb="FFFF0000"/>
      <name val="Arial"/>
      <family val="2"/>
      <charset val="204"/>
    </font>
    <font>
      <sz val="10"/>
      <color rgb="FFFF0000"/>
      <name val="Arial Cyr"/>
      <charset val="204"/>
    </font>
    <font>
      <sz val="10"/>
      <name val="Arial Cyr"/>
      <charset val="204"/>
    </font>
    <font>
      <b/>
      <sz val="30"/>
      <name val="Arial"/>
      <family val="2"/>
      <charset val="204"/>
    </font>
    <font>
      <sz val="30"/>
      <name val="Arial"/>
      <family val="2"/>
      <charset val="204"/>
    </font>
    <font>
      <sz val="32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/>
    <xf numFmtId="0" fontId="1" fillId="0" borderId="0" xfId="0" applyFont="1"/>
    <xf numFmtId="0" fontId="5" fillId="0" borderId="1" xfId="0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16" fontId="5" fillId="0" borderId="1" xfId="0" applyNumberFormat="1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10" xfId="0" applyFont="1" applyBorder="1"/>
    <xf numFmtId="0" fontId="5" fillId="0" borderId="11" xfId="0" applyFont="1" applyBorder="1"/>
    <xf numFmtId="16" fontId="4" fillId="0" borderId="1" xfId="0" applyNumberFormat="1" applyFont="1" applyBorder="1"/>
    <xf numFmtId="0" fontId="3" fillId="0" borderId="0" xfId="0" applyFont="1"/>
    <xf numFmtId="0" fontId="5" fillId="2" borderId="1" xfId="0" applyFont="1" applyFill="1" applyBorder="1"/>
    <xf numFmtId="0" fontId="0" fillId="3" borderId="0" xfId="0" applyFill="1"/>
    <xf numFmtId="164" fontId="1" fillId="0" borderId="0" xfId="0" applyNumberFormat="1" applyFont="1"/>
    <xf numFmtId="2" fontId="1" fillId="0" borderId="0" xfId="0" applyNumberFormat="1" applyFont="1"/>
    <xf numFmtId="165" fontId="4" fillId="3" borderId="12" xfId="0" applyNumberFormat="1" applyFont="1" applyFill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5" fontId="6" fillId="3" borderId="12" xfId="0" applyNumberFormat="1" applyFont="1" applyFill="1" applyBorder="1" applyAlignment="1">
      <alignment horizontal="center"/>
    </xf>
    <xf numFmtId="165" fontId="5" fillId="3" borderId="12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5" fontId="5" fillId="0" borderId="5" xfId="0" applyNumberFormat="1" applyFont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165" fontId="4" fillId="5" borderId="12" xfId="0" applyNumberFormat="1" applyFont="1" applyFill="1" applyBorder="1" applyAlignment="1">
      <alignment horizontal="center"/>
    </xf>
    <xf numFmtId="165" fontId="6" fillId="5" borderId="12" xfId="0" applyNumberFormat="1" applyFont="1" applyFill="1" applyBorder="1" applyAlignment="1">
      <alignment horizontal="center"/>
    </xf>
    <xf numFmtId="165" fontId="5" fillId="5" borderId="12" xfId="0" applyNumberFormat="1" applyFont="1" applyFill="1" applyBorder="1" applyAlignment="1">
      <alignment horizontal="center"/>
    </xf>
    <xf numFmtId="165" fontId="4" fillId="5" borderId="5" xfId="0" applyNumberFormat="1" applyFont="1" applyFill="1" applyBorder="1" applyAlignment="1">
      <alignment horizontal="center"/>
    </xf>
    <xf numFmtId="165" fontId="5" fillId="5" borderId="5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165" fontId="4" fillId="3" borderId="5" xfId="0" applyNumberFormat="1" applyFont="1" applyFill="1" applyBorder="1" applyAlignment="1">
      <alignment horizontal="center"/>
    </xf>
    <xf numFmtId="0" fontId="1" fillId="3" borderId="0" xfId="0" applyFont="1" applyFill="1"/>
    <xf numFmtId="165" fontId="4" fillId="5" borderId="9" xfId="0" applyNumberFormat="1" applyFont="1" applyFill="1" applyBorder="1" applyAlignment="1">
      <alignment horizontal="center"/>
    </xf>
    <xf numFmtId="0" fontId="5" fillId="0" borderId="6" xfId="0" applyFont="1" applyBorder="1"/>
    <xf numFmtId="0" fontId="5" fillId="4" borderId="14" xfId="0" applyFont="1" applyFill="1" applyBorder="1"/>
    <xf numFmtId="0" fontId="4" fillId="0" borderId="7" xfId="0" applyFont="1" applyBorder="1"/>
    <xf numFmtId="0" fontId="4" fillId="0" borderId="8" xfId="0" applyFont="1" applyBorder="1"/>
    <xf numFmtId="165" fontId="4" fillId="3" borderId="9" xfId="0" applyNumberFormat="1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165" fontId="4" fillId="5" borderId="14" xfId="0" applyNumberFormat="1" applyFont="1" applyFill="1" applyBorder="1" applyAlignment="1">
      <alignment horizontal="center"/>
    </xf>
    <xf numFmtId="165" fontId="10" fillId="3" borderId="9" xfId="0" applyNumberFormat="1" applyFont="1" applyFill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166" fontId="5" fillId="6" borderId="12" xfId="1" applyNumberFormat="1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16" fontId="5" fillId="0" borderId="2" xfId="0" applyNumberFormat="1" applyFont="1" applyBorder="1"/>
    <xf numFmtId="165" fontId="4" fillId="0" borderId="5" xfId="0" applyNumberFormat="1" applyFont="1" applyBorder="1" applyAlignment="1">
      <alignment horizontal="center"/>
    </xf>
    <xf numFmtId="0" fontId="5" fillId="2" borderId="6" xfId="0" applyFont="1" applyFill="1" applyBorder="1"/>
    <xf numFmtId="0" fontId="4" fillId="4" borderId="14" xfId="0" applyFont="1" applyFill="1" applyBorder="1"/>
    <xf numFmtId="0" fontId="5" fillId="2" borderId="2" xfId="0" applyFont="1" applyFill="1" applyBorder="1"/>
    <xf numFmtId="165" fontId="5" fillId="3" borderId="5" xfId="0" applyNumberFormat="1" applyFont="1" applyFill="1" applyBorder="1" applyAlignment="1">
      <alignment horizontal="center"/>
    </xf>
    <xf numFmtId="0" fontId="5" fillId="7" borderId="14" xfId="0" applyFont="1" applyFill="1" applyBorder="1"/>
    <xf numFmtId="165" fontId="4" fillId="7" borderId="14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65" fontId="6" fillId="8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7" xfId="0" applyFont="1" applyBorder="1"/>
    <xf numFmtId="0" fontId="5" fillId="0" borderId="8" xfId="0" applyFont="1" applyBorder="1"/>
    <xf numFmtId="14" fontId="5" fillId="0" borderId="1" xfId="0" applyNumberFormat="1" applyFont="1" applyBorder="1"/>
    <xf numFmtId="0" fontId="15" fillId="0" borderId="0" xfId="0" applyFont="1"/>
    <xf numFmtId="0" fontId="2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4" fillId="4" borderId="25" xfId="0" applyFont="1" applyFill="1" applyBorder="1" applyAlignment="1">
      <alignment horizontal="left" wrapText="1"/>
    </xf>
    <xf numFmtId="0" fontId="4" fillId="4" borderId="26" xfId="0" applyFont="1" applyFill="1" applyBorder="1" applyAlignment="1">
      <alignment horizontal="left" wrapText="1"/>
    </xf>
    <xf numFmtId="0" fontId="4" fillId="4" borderId="27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wrapText="1"/>
    </xf>
    <xf numFmtId="0" fontId="4" fillId="0" borderId="1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1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4" fillId="3" borderId="11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4" fillId="7" borderId="25" xfId="0" applyFont="1" applyFill="1" applyBorder="1" applyAlignment="1">
      <alignment horizontal="left" wrapText="1"/>
    </xf>
    <xf numFmtId="0" fontId="4" fillId="7" borderId="26" xfId="0" applyFont="1" applyFill="1" applyBorder="1" applyAlignment="1">
      <alignment horizontal="left" wrapText="1"/>
    </xf>
    <xf numFmtId="0" fontId="4" fillId="7" borderId="27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60"/>
  <sheetViews>
    <sheetView tabSelected="1" view="pageBreakPreview" zoomScale="20" zoomScaleNormal="30" zoomScaleSheetLayoutView="20" workbookViewId="0">
      <selection activeCell="BI28" sqref="BI28"/>
    </sheetView>
  </sheetViews>
  <sheetFormatPr defaultRowHeight="12.75" x14ac:dyDescent="0.2"/>
  <cols>
    <col min="1" max="1" width="20.85546875" style="4" customWidth="1"/>
    <col min="2" max="3" width="9.140625" style="4"/>
    <col min="4" max="4" width="23" style="4" customWidth="1"/>
    <col min="5" max="5" width="22.140625" style="4" customWidth="1"/>
    <col min="6" max="6" width="20" style="4" customWidth="1"/>
    <col min="7" max="7" width="34.7109375" style="4" customWidth="1"/>
    <col min="8" max="8" width="52.85546875" style="4" customWidth="1"/>
    <col min="9" max="9" width="46.5703125" style="4" customWidth="1"/>
    <col min="10" max="10" width="55.28515625" style="4" customWidth="1"/>
    <col min="11" max="11" width="62.140625" style="4" customWidth="1"/>
    <col min="12" max="12" width="67.7109375" style="4" customWidth="1"/>
    <col min="13" max="13" width="48.5703125" style="4" customWidth="1"/>
    <col min="14" max="14" width="0" style="4" hidden="1" customWidth="1"/>
    <col min="15" max="15" width="9.140625" style="4"/>
    <col min="16" max="16" width="0" style="4" hidden="1" customWidth="1"/>
    <col min="17" max="17" width="42.85546875" style="4" hidden="1" customWidth="1"/>
    <col min="18" max="19" width="0" style="4" hidden="1" customWidth="1"/>
    <col min="20" max="20" width="42" style="4" hidden="1" customWidth="1"/>
    <col min="21" max="21" width="68.7109375" style="4" hidden="1" customWidth="1"/>
    <col min="22" max="26" width="0" style="4" hidden="1" customWidth="1"/>
    <col min="27" max="16384" width="9.140625" style="4"/>
  </cols>
  <sheetData>
    <row r="2" spans="1:15" ht="44.25" x14ac:dyDescent="0.55000000000000004">
      <c r="H2" s="1"/>
      <c r="I2" s="2"/>
      <c r="J2" s="2"/>
      <c r="K2" s="3"/>
      <c r="L2" s="2"/>
      <c r="M2" s="2"/>
      <c r="N2" s="5"/>
    </row>
    <row r="3" spans="1:15" ht="60" x14ac:dyDescent="0.8">
      <c r="A3" s="73" t="s">
        <v>46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5"/>
    </row>
    <row r="4" spans="1:15" ht="60" x14ac:dyDescent="0.8">
      <c r="A4" s="73" t="s">
        <v>86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5"/>
    </row>
    <row r="5" spans="1:15" ht="45" x14ac:dyDescent="0.6">
      <c r="A5" s="5"/>
      <c r="B5" s="5"/>
      <c r="C5" s="5"/>
      <c r="D5" s="5"/>
      <c r="E5" s="17"/>
      <c r="F5" s="17"/>
      <c r="G5" s="17"/>
      <c r="H5" s="50"/>
      <c r="I5" s="51"/>
      <c r="J5" s="51"/>
      <c r="K5" s="52"/>
      <c r="L5" s="51"/>
      <c r="M5" s="51"/>
      <c r="N5" s="5"/>
    </row>
    <row r="6" spans="1:15" ht="45" thickBot="1" x14ac:dyDescent="0.6">
      <c r="A6" s="5"/>
      <c r="B6" s="5"/>
      <c r="C6" s="5"/>
      <c r="D6" s="5"/>
      <c r="E6" s="5"/>
      <c r="F6" s="5"/>
      <c r="G6" s="5"/>
      <c r="H6" s="53"/>
      <c r="I6" s="54"/>
      <c r="J6" s="54"/>
      <c r="K6" s="55"/>
      <c r="L6" s="54"/>
      <c r="M6" s="54"/>
      <c r="N6" s="5"/>
    </row>
    <row r="7" spans="1:15" ht="44.25" x14ac:dyDescent="0.55000000000000004">
      <c r="A7" s="74" t="s">
        <v>49</v>
      </c>
      <c r="B7" s="77" t="s">
        <v>0</v>
      </c>
      <c r="C7" s="78"/>
      <c r="D7" s="78"/>
      <c r="E7" s="78"/>
      <c r="F7" s="78"/>
      <c r="G7" s="79"/>
      <c r="H7" s="86" t="s">
        <v>87</v>
      </c>
      <c r="I7" s="89" t="s">
        <v>47</v>
      </c>
      <c r="J7" s="92" t="s">
        <v>89</v>
      </c>
      <c r="K7" s="95" t="s">
        <v>75</v>
      </c>
      <c r="L7" s="98" t="s">
        <v>92</v>
      </c>
      <c r="M7" s="89" t="s">
        <v>48</v>
      </c>
      <c r="N7" s="5"/>
    </row>
    <row r="8" spans="1:15" ht="44.25" x14ac:dyDescent="0.55000000000000004">
      <c r="A8" s="75"/>
      <c r="B8" s="80"/>
      <c r="C8" s="81"/>
      <c r="D8" s="81"/>
      <c r="E8" s="81"/>
      <c r="F8" s="81"/>
      <c r="G8" s="82"/>
      <c r="H8" s="87"/>
      <c r="I8" s="90"/>
      <c r="J8" s="93"/>
      <c r="K8" s="96"/>
      <c r="L8" s="99"/>
      <c r="M8" s="90"/>
      <c r="N8" s="5"/>
    </row>
    <row r="9" spans="1:15" ht="44.25" x14ac:dyDescent="0.55000000000000004">
      <c r="A9" s="75"/>
      <c r="B9" s="80"/>
      <c r="C9" s="81"/>
      <c r="D9" s="81"/>
      <c r="E9" s="81"/>
      <c r="F9" s="81"/>
      <c r="G9" s="82"/>
      <c r="H9" s="87"/>
      <c r="I9" s="90"/>
      <c r="J9" s="93"/>
      <c r="K9" s="96"/>
      <c r="L9" s="99"/>
      <c r="M9" s="90"/>
      <c r="N9" s="5"/>
    </row>
    <row r="10" spans="1:15" ht="45" thickBot="1" x14ac:dyDescent="0.6">
      <c r="A10" s="76"/>
      <c r="B10" s="83"/>
      <c r="C10" s="84"/>
      <c r="D10" s="84"/>
      <c r="E10" s="84"/>
      <c r="F10" s="84"/>
      <c r="G10" s="85"/>
      <c r="H10" s="88"/>
      <c r="I10" s="91"/>
      <c r="J10" s="94"/>
      <c r="K10" s="97"/>
      <c r="L10" s="100"/>
      <c r="M10" s="91"/>
      <c r="N10" s="5"/>
    </row>
    <row r="11" spans="1:15" ht="45.75" thickBot="1" x14ac:dyDescent="0.65">
      <c r="A11" s="42" t="s">
        <v>6</v>
      </c>
      <c r="B11" s="104" t="s">
        <v>1</v>
      </c>
      <c r="C11" s="105"/>
      <c r="D11" s="105"/>
      <c r="E11" s="105"/>
      <c r="F11" s="105"/>
      <c r="G11" s="106"/>
      <c r="H11" s="46">
        <f>H13+H15+H20+H21</f>
        <v>124328.40000000001</v>
      </c>
      <c r="I11" s="46">
        <f>I13+I15+I20+I21</f>
        <v>130105.31057</v>
      </c>
      <c r="J11" s="47">
        <f>J13+J15+J20+J21</f>
        <v>111002.28522000001</v>
      </c>
      <c r="K11" s="46">
        <f>K13+K15+K20+K21</f>
        <v>121730.35303200001</v>
      </c>
      <c r="L11" s="46">
        <f>L13+L15+L20+L21</f>
        <v>139813.820844</v>
      </c>
      <c r="M11" s="46">
        <f>L11-H11</f>
        <v>15485.420843999993</v>
      </c>
      <c r="N11" s="5"/>
    </row>
    <row r="12" spans="1:15" ht="45" x14ac:dyDescent="0.6">
      <c r="A12" s="41"/>
      <c r="B12" s="8" t="s">
        <v>44</v>
      </c>
      <c r="C12" s="43"/>
      <c r="D12" s="43"/>
      <c r="E12" s="43"/>
      <c r="F12" s="43"/>
      <c r="G12" s="44"/>
      <c r="H12" s="45"/>
      <c r="I12" s="48"/>
      <c r="J12" s="40"/>
      <c r="K12" s="45"/>
      <c r="L12" s="45"/>
      <c r="M12" s="49"/>
      <c r="N12" s="5"/>
    </row>
    <row r="13" spans="1:15" ht="45" x14ac:dyDescent="0.6">
      <c r="A13" s="10" t="s">
        <v>16</v>
      </c>
      <c r="B13" s="107" t="s">
        <v>20</v>
      </c>
      <c r="C13" s="108"/>
      <c r="D13" s="108"/>
      <c r="E13" s="108"/>
      <c r="F13" s="108"/>
      <c r="G13" s="109"/>
      <c r="H13" s="22">
        <v>112250.6</v>
      </c>
      <c r="I13" s="22">
        <v>115093.79764</v>
      </c>
      <c r="J13" s="31">
        <v>94852.384990000006</v>
      </c>
      <c r="K13" s="22">
        <v>104059.08499</v>
      </c>
      <c r="L13" s="22">
        <v>120607.88499000001</v>
      </c>
      <c r="M13" s="22">
        <f>L13-H13</f>
        <v>8357.2849900000001</v>
      </c>
      <c r="N13" s="5" t="s">
        <v>78</v>
      </c>
      <c r="O13" s="19"/>
    </row>
    <row r="14" spans="1:15" ht="45" x14ac:dyDescent="0.6">
      <c r="A14" s="10"/>
      <c r="B14" s="110" t="s">
        <v>64</v>
      </c>
      <c r="C14" s="111"/>
      <c r="D14" s="111"/>
      <c r="E14" s="111"/>
      <c r="F14" s="111"/>
      <c r="G14" s="112"/>
      <c r="H14" s="24">
        <v>1186.9000000000001</v>
      </c>
      <c r="I14" s="24">
        <f>H14</f>
        <v>1186.9000000000001</v>
      </c>
      <c r="J14" s="32">
        <v>967.13789999999995</v>
      </c>
      <c r="K14" s="67">
        <v>1064.4378999999999</v>
      </c>
      <c r="L14" s="67">
        <v>1239.4378999999999</v>
      </c>
      <c r="M14" s="25">
        <f>L14-H14</f>
        <v>52.537899999999809</v>
      </c>
      <c r="N14" s="5"/>
    </row>
    <row r="15" spans="1:15" ht="45" x14ac:dyDescent="0.6">
      <c r="A15" s="16" t="s">
        <v>17</v>
      </c>
      <c r="B15" s="107" t="s">
        <v>21</v>
      </c>
      <c r="C15" s="108"/>
      <c r="D15" s="108"/>
      <c r="E15" s="108"/>
      <c r="F15" s="108"/>
      <c r="G15" s="109"/>
      <c r="H15" s="22">
        <f>H17+H18+H16+H19</f>
        <v>10470.1</v>
      </c>
      <c r="I15" s="22">
        <f t="shared" ref="I15:M15" si="0">I17+I18+I16+I19</f>
        <v>13403.81293</v>
      </c>
      <c r="J15" s="22">
        <f t="shared" si="0"/>
        <v>15154.130190000002</v>
      </c>
      <c r="K15" s="22">
        <f t="shared" si="0"/>
        <v>16538.198002000001</v>
      </c>
      <c r="L15" s="22">
        <f t="shared" si="0"/>
        <v>17922.265814000002</v>
      </c>
      <c r="M15" s="22">
        <f t="shared" si="0"/>
        <v>7452.165814</v>
      </c>
      <c r="N15" s="5"/>
    </row>
    <row r="16" spans="1:15" ht="123" customHeight="1" x14ac:dyDescent="0.55000000000000004">
      <c r="A16" s="10" t="s">
        <v>22</v>
      </c>
      <c r="B16" s="101" t="s">
        <v>74</v>
      </c>
      <c r="C16" s="102"/>
      <c r="D16" s="102"/>
      <c r="E16" s="102"/>
      <c r="F16" s="102"/>
      <c r="G16" s="103"/>
      <c r="H16" s="25">
        <v>1705.9</v>
      </c>
      <c r="I16" s="25">
        <f>H16</f>
        <v>1705.9</v>
      </c>
      <c r="J16" s="33">
        <v>1632.3094900000001</v>
      </c>
      <c r="K16" s="25">
        <v>1795.5404390000001</v>
      </c>
      <c r="L16" s="25">
        <v>1958.7713880000001</v>
      </c>
      <c r="M16" s="25">
        <f t="shared" ref="M16:M22" si="1">L16-H16</f>
        <v>252.87138800000002</v>
      </c>
      <c r="N16" s="5"/>
    </row>
    <row r="17" spans="1:21" ht="44.25" x14ac:dyDescent="0.55000000000000004">
      <c r="A17" s="6" t="s">
        <v>23</v>
      </c>
      <c r="B17" s="11" t="s">
        <v>88</v>
      </c>
      <c r="C17" s="12"/>
      <c r="D17" s="12"/>
      <c r="E17" s="12"/>
      <c r="F17" s="14"/>
      <c r="G17" s="13"/>
      <c r="H17" s="25">
        <v>6992</v>
      </c>
      <c r="I17" s="25">
        <v>9925.7129299999997</v>
      </c>
      <c r="J17" s="33">
        <v>12208.368630000001</v>
      </c>
      <c r="K17" s="25">
        <v>13429.205492999999</v>
      </c>
      <c r="L17" s="25">
        <v>14650.042356</v>
      </c>
      <c r="M17" s="25">
        <f t="shared" si="1"/>
        <v>7658.0423559999999</v>
      </c>
      <c r="N17" s="5" t="s">
        <v>90</v>
      </c>
      <c r="O17" s="19"/>
      <c r="T17" s="72">
        <f>J16/10</f>
        <v>163.23094900000001</v>
      </c>
      <c r="U17" s="72">
        <f>T17*12</f>
        <v>1958.7713880000001</v>
      </c>
    </row>
    <row r="18" spans="1:21" ht="44.25" x14ac:dyDescent="0.55000000000000004">
      <c r="A18" s="6" t="s">
        <v>65</v>
      </c>
      <c r="B18" s="6" t="s">
        <v>79</v>
      </c>
      <c r="C18" s="14"/>
      <c r="D18" s="14"/>
      <c r="E18" s="14"/>
      <c r="F18" s="14"/>
      <c r="G18" s="15"/>
      <c r="H18" s="26">
        <v>66.2</v>
      </c>
      <c r="I18" s="25">
        <f t="shared" ref="I18:I19" si="2">H18</f>
        <v>66.2</v>
      </c>
      <c r="J18" s="33">
        <v>1.74183</v>
      </c>
      <c r="K18" s="25">
        <f>J18</f>
        <v>1.74183</v>
      </c>
      <c r="L18" s="27">
        <f>J18</f>
        <v>1.74183</v>
      </c>
      <c r="M18" s="25">
        <f t="shared" si="1"/>
        <v>-64.45817000000001</v>
      </c>
      <c r="N18" s="5"/>
    </row>
    <row r="19" spans="1:21" ht="44.25" x14ac:dyDescent="0.55000000000000004">
      <c r="A19" s="71" t="s">
        <v>80</v>
      </c>
      <c r="B19" s="41" t="s">
        <v>3</v>
      </c>
      <c r="C19" s="69"/>
      <c r="D19" s="69"/>
      <c r="E19" s="69"/>
      <c r="F19" s="69"/>
      <c r="G19" s="70"/>
      <c r="H19" s="26">
        <v>1706</v>
      </c>
      <c r="I19" s="25">
        <f t="shared" si="2"/>
        <v>1706</v>
      </c>
      <c r="J19" s="33">
        <v>1311.7102400000001</v>
      </c>
      <c r="K19" s="25">
        <f>J19</f>
        <v>1311.7102400000001</v>
      </c>
      <c r="L19" s="27">
        <f>K19</f>
        <v>1311.7102400000001</v>
      </c>
      <c r="M19" s="25">
        <f t="shared" si="1"/>
        <v>-394.28975999999989</v>
      </c>
      <c r="N19" s="5"/>
    </row>
    <row r="20" spans="1:21" ht="45" x14ac:dyDescent="0.6">
      <c r="A20" s="9" t="s">
        <v>18</v>
      </c>
      <c r="B20" s="113" t="s">
        <v>39</v>
      </c>
      <c r="C20" s="114"/>
      <c r="D20" s="114"/>
      <c r="E20" s="114"/>
      <c r="F20" s="114"/>
      <c r="G20" s="115"/>
      <c r="H20" s="22">
        <v>1607.7</v>
      </c>
      <c r="I20" s="22">
        <f>H20</f>
        <v>1607.7</v>
      </c>
      <c r="J20" s="31">
        <v>995.76981999999998</v>
      </c>
      <c r="K20" s="22">
        <v>1133.0698199999999</v>
      </c>
      <c r="L20" s="22">
        <v>1283.6698200000001</v>
      </c>
      <c r="M20" s="22">
        <f t="shared" si="1"/>
        <v>-324.03017999999997</v>
      </c>
      <c r="N20" s="5"/>
    </row>
    <row r="21" spans="1:21" ht="80.25" customHeight="1" thickBot="1" x14ac:dyDescent="0.65">
      <c r="A21" s="7" t="s">
        <v>19</v>
      </c>
      <c r="B21" s="116" t="s">
        <v>38</v>
      </c>
      <c r="C21" s="117"/>
      <c r="D21" s="117"/>
      <c r="E21" s="117"/>
      <c r="F21" s="117"/>
      <c r="G21" s="118"/>
      <c r="H21" s="38">
        <v>0</v>
      </c>
      <c r="I21" s="38">
        <v>0</v>
      </c>
      <c r="J21" s="34">
        <v>2.2000000000000001E-4</v>
      </c>
      <c r="K21" s="38">
        <f>J21</f>
        <v>2.2000000000000001E-4</v>
      </c>
      <c r="L21" s="38">
        <f>J21</f>
        <v>2.2000000000000001E-4</v>
      </c>
      <c r="M21" s="38">
        <f t="shared" si="1"/>
        <v>2.2000000000000001E-4</v>
      </c>
      <c r="N21" s="20"/>
    </row>
    <row r="22" spans="1:21" ht="45.75" thickBot="1" x14ac:dyDescent="0.65">
      <c r="A22" s="42" t="s">
        <v>5</v>
      </c>
      <c r="B22" s="104" t="s">
        <v>28</v>
      </c>
      <c r="C22" s="105"/>
      <c r="D22" s="105"/>
      <c r="E22" s="105"/>
      <c r="F22" s="105"/>
      <c r="G22" s="106"/>
      <c r="H22" s="46">
        <f>H24+H29+H34+H39+H40+H41+H30</f>
        <v>23298.400000000001</v>
      </c>
      <c r="I22" s="46">
        <f>I24+I29+I34+I39+I40+I41+I30</f>
        <v>23606.962640000002</v>
      </c>
      <c r="J22" s="47">
        <f>J24+J29+J34+J39+J40+J41+J30</f>
        <v>17878.47525</v>
      </c>
      <c r="K22" s="46">
        <f>K24+K29+K34+K39+K40+K41+K30</f>
        <v>19911.875249999997</v>
      </c>
      <c r="L22" s="46">
        <f>L24+L29+L34+L39+L40+L41+L30</f>
        <v>22729.775249999999</v>
      </c>
      <c r="M22" s="46">
        <f t="shared" si="1"/>
        <v>-568.62475000000268</v>
      </c>
      <c r="N22" s="5"/>
    </row>
    <row r="23" spans="1:21" ht="45" x14ac:dyDescent="0.6">
      <c r="A23" s="41"/>
      <c r="B23" s="8" t="s">
        <v>2</v>
      </c>
      <c r="C23" s="43"/>
      <c r="D23" s="43"/>
      <c r="E23" s="43"/>
      <c r="F23" s="43"/>
      <c r="G23" s="44"/>
      <c r="H23" s="45"/>
      <c r="I23" s="45"/>
      <c r="J23" s="40"/>
      <c r="K23" s="45"/>
      <c r="L23" s="45"/>
      <c r="M23" s="45"/>
      <c r="N23" s="5"/>
    </row>
    <row r="24" spans="1:21" ht="45" x14ac:dyDescent="0.6">
      <c r="A24" s="9" t="s">
        <v>7</v>
      </c>
      <c r="B24" s="107" t="s">
        <v>15</v>
      </c>
      <c r="C24" s="108"/>
      <c r="D24" s="108"/>
      <c r="E24" s="108"/>
      <c r="F24" s="108"/>
      <c r="G24" s="109"/>
      <c r="H24" s="22">
        <f>H25+H26+H28+H27</f>
        <v>9050.7000000000007</v>
      </c>
      <c r="I24" s="22">
        <f>I25+I26+I28+I27</f>
        <v>9050.7000000000007</v>
      </c>
      <c r="J24" s="31">
        <f>J25+J26+J28+J27</f>
        <v>7068.9907400000002</v>
      </c>
      <c r="K24" s="22">
        <f>K25+K26+K28+K27</f>
        <v>7763.9907400000002</v>
      </c>
      <c r="L24" s="22">
        <f>L25+L26+L28+L27</f>
        <v>9281.9907399999993</v>
      </c>
      <c r="M24" s="22">
        <f t="shared" ref="M24:M54" si="3">L24-H24</f>
        <v>231.29073999999855</v>
      </c>
      <c r="N24" s="5"/>
    </row>
    <row r="25" spans="1:21" ht="44.25" x14ac:dyDescent="0.55000000000000004">
      <c r="A25" s="6" t="s">
        <v>24</v>
      </c>
      <c r="B25" s="119" t="s">
        <v>45</v>
      </c>
      <c r="C25" s="120"/>
      <c r="D25" s="120"/>
      <c r="E25" s="120"/>
      <c r="F25" s="120"/>
      <c r="G25" s="121"/>
      <c r="H25" s="25">
        <v>5305</v>
      </c>
      <c r="I25" s="25">
        <f>H25</f>
        <v>5305</v>
      </c>
      <c r="J25" s="33">
        <v>4196.6671900000001</v>
      </c>
      <c r="K25" s="25">
        <v>4636.6671900000001</v>
      </c>
      <c r="L25" s="25">
        <v>5514.6671900000001</v>
      </c>
      <c r="M25" s="25">
        <f t="shared" si="3"/>
        <v>209.66719000000012</v>
      </c>
      <c r="N25" s="5" t="s">
        <v>78</v>
      </c>
      <c r="Q25" s="5"/>
      <c r="R25" s="5"/>
      <c r="S25" s="5"/>
    </row>
    <row r="26" spans="1:21" ht="71.25" customHeight="1" x14ac:dyDescent="0.55000000000000004">
      <c r="A26" s="6" t="s">
        <v>25</v>
      </c>
      <c r="B26" s="101" t="s">
        <v>34</v>
      </c>
      <c r="C26" s="102"/>
      <c r="D26" s="102"/>
      <c r="E26" s="102"/>
      <c r="F26" s="102"/>
      <c r="G26" s="103"/>
      <c r="H26" s="25">
        <v>3744.6</v>
      </c>
      <c r="I26" s="25">
        <f t="shared" ref="I26:I28" si="4">H26</f>
        <v>3744.6</v>
      </c>
      <c r="J26" s="33">
        <v>2665.8535499999998</v>
      </c>
      <c r="K26" s="25">
        <v>2920.8535499999998</v>
      </c>
      <c r="L26" s="25">
        <v>3560.8535499999998</v>
      </c>
      <c r="M26" s="25">
        <f t="shared" si="3"/>
        <v>-183.7464500000001</v>
      </c>
      <c r="N26" s="5" t="s">
        <v>78</v>
      </c>
    </row>
    <row r="27" spans="1:21" ht="44.25" x14ac:dyDescent="0.55000000000000004">
      <c r="A27" s="6" t="s">
        <v>26</v>
      </c>
      <c r="B27" s="101" t="s">
        <v>40</v>
      </c>
      <c r="C27" s="102"/>
      <c r="D27" s="102"/>
      <c r="E27" s="102"/>
      <c r="F27" s="102"/>
      <c r="G27" s="103"/>
      <c r="H27" s="25">
        <v>0.5</v>
      </c>
      <c r="I27" s="25">
        <f t="shared" si="4"/>
        <v>0.5</v>
      </c>
      <c r="J27" s="33">
        <v>205.67</v>
      </c>
      <c r="K27" s="25">
        <f>J27</f>
        <v>205.67</v>
      </c>
      <c r="L27" s="25">
        <f>K27</f>
        <v>205.67</v>
      </c>
      <c r="M27" s="28">
        <f>L27-H27</f>
        <v>205.17</v>
      </c>
      <c r="N27" s="20"/>
    </row>
    <row r="28" spans="1:21" ht="80.25" customHeight="1" x14ac:dyDescent="0.55000000000000004">
      <c r="A28" s="6" t="s">
        <v>41</v>
      </c>
      <c r="B28" s="101" t="s">
        <v>42</v>
      </c>
      <c r="C28" s="102"/>
      <c r="D28" s="102"/>
      <c r="E28" s="102"/>
      <c r="F28" s="102"/>
      <c r="G28" s="103"/>
      <c r="H28" s="25">
        <v>0.6</v>
      </c>
      <c r="I28" s="25">
        <f t="shared" si="4"/>
        <v>0.6</v>
      </c>
      <c r="J28" s="33">
        <v>0.8</v>
      </c>
      <c r="K28" s="25">
        <f>J28</f>
        <v>0.8</v>
      </c>
      <c r="L28" s="25">
        <f>K28</f>
        <v>0.8</v>
      </c>
      <c r="M28" s="28">
        <f t="shared" si="3"/>
        <v>0.20000000000000007</v>
      </c>
      <c r="N28" s="20"/>
    </row>
    <row r="29" spans="1:21" ht="72" customHeight="1" x14ac:dyDescent="0.6">
      <c r="A29" s="16" t="s">
        <v>8</v>
      </c>
      <c r="B29" s="122" t="s">
        <v>27</v>
      </c>
      <c r="C29" s="123"/>
      <c r="D29" s="123"/>
      <c r="E29" s="123"/>
      <c r="F29" s="123"/>
      <c r="G29" s="124"/>
      <c r="H29" s="22">
        <v>72.400000000000006</v>
      </c>
      <c r="I29" s="22">
        <f>H29</f>
        <v>72.400000000000006</v>
      </c>
      <c r="J29" s="31">
        <v>54.475160000000002</v>
      </c>
      <c r="K29" s="22">
        <v>55.675159999999998</v>
      </c>
      <c r="L29" s="22">
        <v>56.875160000000001</v>
      </c>
      <c r="M29" s="23">
        <f t="shared" si="3"/>
        <v>-15.524840000000005</v>
      </c>
      <c r="N29" s="20"/>
    </row>
    <row r="30" spans="1:21" ht="84" customHeight="1" x14ac:dyDescent="0.6">
      <c r="A30" s="16" t="s">
        <v>9</v>
      </c>
      <c r="B30" s="122" t="s">
        <v>66</v>
      </c>
      <c r="C30" s="123"/>
      <c r="D30" s="123"/>
      <c r="E30" s="123"/>
      <c r="F30" s="123"/>
      <c r="G30" s="124"/>
      <c r="H30" s="22">
        <f>H31+H32+H33</f>
        <v>12988.6</v>
      </c>
      <c r="I30" s="22">
        <f>I31+I32+I33</f>
        <v>13263.06264</v>
      </c>
      <c r="J30" s="31">
        <f>J31+J32+J33</f>
        <v>9035.3397999999997</v>
      </c>
      <c r="K30" s="22">
        <f>K31+K32+K33</f>
        <v>10292.239800000001</v>
      </c>
      <c r="L30" s="22">
        <f>L31+L32+L33</f>
        <v>11480.8398</v>
      </c>
      <c r="M30" s="23">
        <f t="shared" si="3"/>
        <v>-1507.7602000000006</v>
      </c>
      <c r="N30" s="5"/>
    </row>
    <row r="31" spans="1:21" ht="44.25" x14ac:dyDescent="0.55000000000000004">
      <c r="A31" s="10" t="s">
        <v>30</v>
      </c>
      <c r="B31" s="119" t="s">
        <v>67</v>
      </c>
      <c r="C31" s="120"/>
      <c r="D31" s="120"/>
      <c r="E31" s="120"/>
      <c r="F31" s="120"/>
      <c r="G31" s="121"/>
      <c r="H31" s="57">
        <v>12785.2</v>
      </c>
      <c r="I31" s="26">
        <f>H31</f>
        <v>12785.2</v>
      </c>
      <c r="J31" s="33">
        <v>8404.9297399999996</v>
      </c>
      <c r="K31" s="25">
        <v>9653.7297400000007</v>
      </c>
      <c r="L31" s="25">
        <v>10822.42974</v>
      </c>
      <c r="M31" s="28">
        <f t="shared" si="3"/>
        <v>-1962.7702600000011</v>
      </c>
      <c r="N31" s="5" t="s">
        <v>78</v>
      </c>
    </row>
    <row r="32" spans="1:21" ht="143.25" customHeight="1" x14ac:dyDescent="0.55000000000000004">
      <c r="A32" s="10" t="s">
        <v>31</v>
      </c>
      <c r="B32" s="119" t="s">
        <v>70</v>
      </c>
      <c r="C32" s="120"/>
      <c r="D32" s="120"/>
      <c r="E32" s="120"/>
      <c r="F32" s="120"/>
      <c r="G32" s="121"/>
      <c r="H32" s="56">
        <v>203.4</v>
      </c>
      <c r="I32" s="26">
        <f>H32</f>
        <v>203.4</v>
      </c>
      <c r="J32" s="33">
        <v>151.38942</v>
      </c>
      <c r="K32" s="25">
        <v>159.48942</v>
      </c>
      <c r="L32" s="25">
        <v>179.38942</v>
      </c>
      <c r="M32" s="28">
        <f t="shared" si="3"/>
        <v>-24.010580000000004</v>
      </c>
      <c r="N32" s="5" t="s">
        <v>78</v>
      </c>
    </row>
    <row r="33" spans="1:24" ht="85.5" customHeight="1" x14ac:dyDescent="0.55000000000000004">
      <c r="A33" s="10" t="s">
        <v>71</v>
      </c>
      <c r="B33" s="119" t="s">
        <v>69</v>
      </c>
      <c r="C33" s="120"/>
      <c r="D33" s="120"/>
      <c r="E33" s="120"/>
      <c r="F33" s="120"/>
      <c r="G33" s="121"/>
      <c r="H33" s="27">
        <v>0</v>
      </c>
      <c r="I33" s="25">
        <v>274.46264000000002</v>
      </c>
      <c r="J33" s="33">
        <v>479.02064000000001</v>
      </c>
      <c r="K33" s="25">
        <f>J33</f>
        <v>479.02064000000001</v>
      </c>
      <c r="L33" s="25">
        <f>K33</f>
        <v>479.02064000000001</v>
      </c>
      <c r="M33" s="28">
        <f t="shared" si="3"/>
        <v>479.02064000000001</v>
      </c>
      <c r="N33" s="5" t="s">
        <v>78</v>
      </c>
    </row>
    <row r="34" spans="1:24" ht="147.75" customHeight="1" x14ac:dyDescent="0.6">
      <c r="A34" s="9" t="s">
        <v>9</v>
      </c>
      <c r="B34" s="107" t="s">
        <v>33</v>
      </c>
      <c r="C34" s="108"/>
      <c r="D34" s="108"/>
      <c r="E34" s="108"/>
      <c r="F34" s="108"/>
      <c r="G34" s="109"/>
      <c r="H34" s="22">
        <f>H35+H36+H37</f>
        <v>1090</v>
      </c>
      <c r="I34" s="22">
        <f>I35+I36+I37</f>
        <v>1090</v>
      </c>
      <c r="J34" s="31">
        <f>J35+J36+J37+J38</f>
        <v>1111.567</v>
      </c>
      <c r="K34" s="22">
        <f>K35+K36+K37</f>
        <v>1191.567</v>
      </c>
      <c r="L34" s="22">
        <f>L35+L36+L37</f>
        <v>1291.567</v>
      </c>
      <c r="M34" s="23">
        <f t="shared" si="3"/>
        <v>201.56700000000001</v>
      </c>
      <c r="N34" s="5"/>
    </row>
    <row r="35" spans="1:24" ht="179.25" customHeight="1" x14ac:dyDescent="0.55000000000000004">
      <c r="A35" s="6" t="s">
        <v>30</v>
      </c>
      <c r="B35" s="119" t="s">
        <v>82</v>
      </c>
      <c r="C35" s="120"/>
      <c r="D35" s="120"/>
      <c r="E35" s="120"/>
      <c r="F35" s="120"/>
      <c r="G35" s="121"/>
      <c r="H35" s="25">
        <v>80</v>
      </c>
      <c r="I35" s="25">
        <f>H35</f>
        <v>80</v>
      </c>
      <c r="J35" s="33">
        <v>577.67989999999998</v>
      </c>
      <c r="K35" s="25">
        <f t="shared" ref="K35:K40" si="5">J35</f>
        <v>577.67989999999998</v>
      </c>
      <c r="L35" s="25">
        <f>K35</f>
        <v>577.67989999999998</v>
      </c>
      <c r="M35" s="28">
        <f t="shared" si="3"/>
        <v>497.67989999999998</v>
      </c>
      <c r="N35" s="5" t="s">
        <v>81</v>
      </c>
      <c r="S35" s="5" t="s">
        <v>91</v>
      </c>
    </row>
    <row r="36" spans="1:24" ht="123" customHeight="1" x14ac:dyDescent="0.55000000000000004">
      <c r="A36" s="6" t="s">
        <v>31</v>
      </c>
      <c r="B36" s="119" t="s">
        <v>32</v>
      </c>
      <c r="C36" s="120"/>
      <c r="D36" s="120"/>
      <c r="E36" s="120"/>
      <c r="F36" s="120"/>
      <c r="G36" s="121"/>
      <c r="H36" s="25">
        <v>900</v>
      </c>
      <c r="I36" s="25">
        <f t="shared" ref="I36:I37" si="6">H36</f>
        <v>900</v>
      </c>
      <c r="J36" s="33">
        <v>337.49027999999998</v>
      </c>
      <c r="K36" s="25">
        <v>412.49027999999998</v>
      </c>
      <c r="L36" s="25">
        <v>497.49027999999998</v>
      </c>
      <c r="M36" s="28">
        <f t="shared" si="3"/>
        <v>-402.50972000000002</v>
      </c>
      <c r="N36" s="5" t="s">
        <v>78</v>
      </c>
    </row>
    <row r="37" spans="1:24" ht="128.25" customHeight="1" x14ac:dyDescent="0.55000000000000004">
      <c r="A37" s="6" t="s">
        <v>71</v>
      </c>
      <c r="B37" s="119" t="s">
        <v>73</v>
      </c>
      <c r="C37" s="120"/>
      <c r="D37" s="120"/>
      <c r="E37" s="120"/>
      <c r="F37" s="120"/>
      <c r="G37" s="121"/>
      <c r="H37" s="25">
        <v>110</v>
      </c>
      <c r="I37" s="25">
        <f t="shared" si="6"/>
        <v>110</v>
      </c>
      <c r="J37" s="33">
        <v>196.39681999999999</v>
      </c>
      <c r="K37" s="25">
        <v>201.39681999999999</v>
      </c>
      <c r="L37" s="25">
        <v>216.39681999999999</v>
      </c>
      <c r="M37" s="28">
        <f t="shared" si="3"/>
        <v>106.39681999999999</v>
      </c>
      <c r="N37" s="5" t="s">
        <v>78</v>
      </c>
      <c r="R37" s="5"/>
    </row>
    <row r="38" spans="1:24" ht="135" customHeight="1" x14ac:dyDescent="0.55000000000000004">
      <c r="A38" s="6" t="s">
        <v>83</v>
      </c>
      <c r="B38" s="119" t="s">
        <v>84</v>
      </c>
      <c r="C38" s="120"/>
      <c r="D38" s="120"/>
      <c r="E38" s="120"/>
      <c r="F38" s="120"/>
      <c r="G38" s="121"/>
      <c r="H38" s="25">
        <v>0</v>
      </c>
      <c r="I38" s="25">
        <v>0</v>
      </c>
      <c r="J38" s="33">
        <v>0</v>
      </c>
      <c r="K38" s="25">
        <f>J38</f>
        <v>0</v>
      </c>
      <c r="L38" s="25">
        <f>J38</f>
        <v>0</v>
      </c>
      <c r="M38" s="28"/>
      <c r="N38" s="5"/>
    </row>
    <row r="39" spans="1:24" ht="45" x14ac:dyDescent="0.6">
      <c r="A39" s="9" t="s">
        <v>10</v>
      </c>
      <c r="B39" s="128" t="s">
        <v>4</v>
      </c>
      <c r="C39" s="129"/>
      <c r="D39" s="129"/>
      <c r="E39" s="129"/>
      <c r="F39" s="129"/>
      <c r="G39" s="130"/>
      <c r="H39" s="22">
        <v>96.7</v>
      </c>
      <c r="I39" s="22">
        <f>H39</f>
        <v>96.7</v>
      </c>
      <c r="J39" s="31">
        <v>499.28600999999998</v>
      </c>
      <c r="K39" s="22">
        <v>502.08600999999999</v>
      </c>
      <c r="L39" s="22">
        <v>512.18601000000001</v>
      </c>
      <c r="M39" s="23">
        <f t="shared" si="3"/>
        <v>415.48601000000002</v>
      </c>
      <c r="N39" s="5" t="s">
        <v>85</v>
      </c>
    </row>
    <row r="40" spans="1:24" ht="52.5" customHeight="1" x14ac:dyDescent="0.6">
      <c r="A40" s="9" t="s">
        <v>11</v>
      </c>
      <c r="B40" s="107" t="s">
        <v>14</v>
      </c>
      <c r="C40" s="108"/>
      <c r="D40" s="108"/>
      <c r="E40" s="108"/>
      <c r="F40" s="108"/>
      <c r="G40" s="109"/>
      <c r="H40" s="22">
        <v>0</v>
      </c>
      <c r="I40" s="22">
        <v>34.1</v>
      </c>
      <c r="J40" s="31">
        <v>106.31654</v>
      </c>
      <c r="K40" s="22">
        <f t="shared" si="5"/>
        <v>106.31654</v>
      </c>
      <c r="L40" s="22">
        <f>J40</f>
        <v>106.31654</v>
      </c>
      <c r="M40" s="23">
        <f t="shared" si="3"/>
        <v>106.31654</v>
      </c>
      <c r="N40" s="5"/>
    </row>
    <row r="41" spans="1:24" ht="45" x14ac:dyDescent="0.6">
      <c r="A41" s="9" t="s">
        <v>12</v>
      </c>
      <c r="B41" s="131" t="s">
        <v>13</v>
      </c>
      <c r="C41" s="132"/>
      <c r="D41" s="132"/>
      <c r="E41" s="132"/>
      <c r="F41" s="132"/>
      <c r="G41" s="133"/>
      <c r="H41" s="22">
        <v>0</v>
      </c>
      <c r="I41" s="22">
        <v>0</v>
      </c>
      <c r="J41" s="31">
        <v>2.5</v>
      </c>
      <c r="K41" s="22">
        <v>0</v>
      </c>
      <c r="L41" s="22">
        <v>0</v>
      </c>
      <c r="M41" s="23">
        <f t="shared" si="3"/>
        <v>0</v>
      </c>
      <c r="N41" s="20"/>
    </row>
    <row r="42" spans="1:24" ht="45" x14ac:dyDescent="0.6">
      <c r="A42" s="37" t="s">
        <v>37</v>
      </c>
      <c r="B42" s="134" t="s">
        <v>35</v>
      </c>
      <c r="C42" s="135"/>
      <c r="D42" s="135"/>
      <c r="E42" s="135"/>
      <c r="F42" s="135"/>
      <c r="G42" s="136"/>
      <c r="H42" s="38"/>
      <c r="I42" s="38">
        <f>I43</f>
        <v>0</v>
      </c>
      <c r="J42" s="38">
        <f>J43</f>
        <v>0</v>
      </c>
      <c r="K42" s="38">
        <f>K43</f>
        <v>0</v>
      </c>
      <c r="L42" s="38"/>
      <c r="M42" s="22">
        <f t="shared" si="3"/>
        <v>0</v>
      </c>
      <c r="N42" s="3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ht="134.25" customHeight="1" thickBot="1" x14ac:dyDescent="0.65">
      <c r="A43" s="58" t="s">
        <v>43</v>
      </c>
      <c r="B43" s="137" t="s">
        <v>36</v>
      </c>
      <c r="C43" s="138"/>
      <c r="D43" s="138"/>
      <c r="E43" s="138"/>
      <c r="F43" s="138"/>
      <c r="G43" s="139"/>
      <c r="H43" s="29">
        <v>0</v>
      </c>
      <c r="I43" s="29"/>
      <c r="J43" s="35"/>
      <c r="K43" s="30"/>
      <c r="L43" s="29">
        <v>0</v>
      </c>
      <c r="M43" s="59">
        <f t="shared" si="3"/>
        <v>0</v>
      </c>
      <c r="N43" s="5"/>
    </row>
    <row r="44" spans="1:24" ht="45.75" thickBot="1" x14ac:dyDescent="0.65">
      <c r="A44" s="64"/>
      <c r="B44" s="140" t="s">
        <v>29</v>
      </c>
      <c r="C44" s="141"/>
      <c r="D44" s="141"/>
      <c r="E44" s="141"/>
      <c r="F44" s="141"/>
      <c r="G44" s="142"/>
      <c r="H44" s="65">
        <f>H11+H22+H42-0.01</f>
        <v>147626.79</v>
      </c>
      <c r="I44" s="65">
        <f>I11+I22+I42-0.1</f>
        <v>153712.17321000001</v>
      </c>
      <c r="J44" s="65">
        <f>J11+J22+J42</f>
        <v>128880.76047000001</v>
      </c>
      <c r="K44" s="65">
        <f>K11+K22+K42</f>
        <v>141642.228282</v>
      </c>
      <c r="L44" s="65">
        <f>L11+L22+L43</f>
        <v>162543.59609400001</v>
      </c>
      <c r="M44" s="65">
        <f t="shared" si="3"/>
        <v>14916.806094</v>
      </c>
      <c r="N44" s="21"/>
    </row>
    <row r="45" spans="1:24" ht="45.75" thickBot="1" x14ac:dyDescent="0.65">
      <c r="A45" s="61" t="s">
        <v>37</v>
      </c>
      <c r="B45" s="104" t="s">
        <v>50</v>
      </c>
      <c r="C45" s="105"/>
      <c r="D45" s="105"/>
      <c r="E45" s="105"/>
      <c r="F45" s="105"/>
      <c r="G45" s="106"/>
      <c r="H45" s="46">
        <f>H46+H53+H51+H52</f>
        <v>639688.5</v>
      </c>
      <c r="I45" s="46">
        <f t="shared" ref="I45" si="7">I46+I53+I51+I52</f>
        <v>670755.90457999997</v>
      </c>
      <c r="J45" s="46">
        <f>J46+J53+J51+J52</f>
        <v>533463.60358</v>
      </c>
      <c r="K45" s="46">
        <f t="shared" ref="K45:M45" si="8">K46+K53+K51+K52</f>
        <v>533463.60358</v>
      </c>
      <c r="L45" s="46">
        <f t="shared" si="8"/>
        <v>670755.90457999997</v>
      </c>
      <c r="M45" s="46">
        <f t="shared" si="8"/>
        <v>31067.404579999984</v>
      </c>
      <c r="N45" s="5"/>
    </row>
    <row r="46" spans="1:24" ht="45" x14ac:dyDescent="0.6">
      <c r="A46" s="60" t="s">
        <v>43</v>
      </c>
      <c r="B46" s="143" t="s">
        <v>59</v>
      </c>
      <c r="C46" s="144"/>
      <c r="D46" s="144"/>
      <c r="E46" s="144"/>
      <c r="F46" s="144"/>
      <c r="G46" s="145"/>
      <c r="H46" s="45">
        <f>SUM(H47:H50)</f>
        <v>639688.5</v>
      </c>
      <c r="I46" s="45">
        <f>SUM(I47:I50)</f>
        <v>672099.01387999998</v>
      </c>
      <c r="J46" s="40">
        <f>SUM(J47:J50)</f>
        <v>534806.71288000001</v>
      </c>
      <c r="K46" s="45">
        <f>SUM(K47:K50)</f>
        <v>534806.71288000001</v>
      </c>
      <c r="L46" s="45">
        <f>SUM(L47:L50)</f>
        <v>672099.01387999998</v>
      </c>
      <c r="M46" s="45">
        <f>L46-H46</f>
        <v>32410.513879999984</v>
      </c>
      <c r="N46" s="5"/>
    </row>
    <row r="47" spans="1:24" ht="44.25" x14ac:dyDescent="0.55000000000000004">
      <c r="A47" s="18" t="s">
        <v>60</v>
      </c>
      <c r="B47" s="125" t="s">
        <v>51</v>
      </c>
      <c r="C47" s="126"/>
      <c r="D47" s="126"/>
      <c r="E47" s="126"/>
      <c r="F47" s="126"/>
      <c r="G47" s="127"/>
      <c r="H47" s="66">
        <v>220600.4</v>
      </c>
      <c r="I47" s="25">
        <v>220600.4</v>
      </c>
      <c r="J47" s="33">
        <v>202792.785</v>
      </c>
      <c r="K47" s="25">
        <f>J47</f>
        <v>202792.785</v>
      </c>
      <c r="L47" s="25">
        <f>I47</f>
        <v>220600.4</v>
      </c>
      <c r="M47" s="25">
        <f>L47-H47</f>
        <v>0</v>
      </c>
      <c r="N47" s="5"/>
    </row>
    <row r="48" spans="1:24" ht="44.25" x14ac:dyDescent="0.55000000000000004">
      <c r="A48" s="18" t="s">
        <v>61</v>
      </c>
      <c r="B48" s="125" t="s">
        <v>53</v>
      </c>
      <c r="C48" s="126"/>
      <c r="D48" s="126"/>
      <c r="E48" s="126"/>
      <c r="F48" s="126"/>
      <c r="G48" s="127"/>
      <c r="H48" s="66">
        <v>128113</v>
      </c>
      <c r="I48" s="25">
        <v>158797.76783</v>
      </c>
      <c r="J48" s="33">
        <v>77990.539350000006</v>
      </c>
      <c r="K48" s="25">
        <f t="shared" ref="K48:K53" si="9">J48</f>
        <v>77990.539350000006</v>
      </c>
      <c r="L48" s="25">
        <f>I48</f>
        <v>158797.76783</v>
      </c>
      <c r="M48" s="25">
        <f>L48-H48</f>
        <v>30684.767829999997</v>
      </c>
      <c r="N48" s="5"/>
    </row>
    <row r="49" spans="1:14" ht="44.25" x14ac:dyDescent="0.55000000000000004">
      <c r="A49" s="18" t="s">
        <v>62</v>
      </c>
      <c r="B49" s="125" t="s">
        <v>54</v>
      </c>
      <c r="C49" s="126"/>
      <c r="D49" s="126"/>
      <c r="E49" s="126"/>
      <c r="F49" s="126"/>
      <c r="G49" s="127"/>
      <c r="H49" s="66">
        <v>288760.90000000002</v>
      </c>
      <c r="I49" s="25">
        <v>287194.68546000001</v>
      </c>
      <c r="J49" s="33">
        <v>250069.96653999999</v>
      </c>
      <c r="K49" s="25">
        <f t="shared" si="9"/>
        <v>250069.96653999999</v>
      </c>
      <c r="L49" s="25">
        <f>I49</f>
        <v>287194.68546000001</v>
      </c>
      <c r="M49" s="25">
        <f t="shared" si="3"/>
        <v>-1566.2145400000154</v>
      </c>
      <c r="N49" s="5"/>
    </row>
    <row r="50" spans="1:14" ht="44.25" x14ac:dyDescent="0.55000000000000004">
      <c r="A50" s="18" t="s">
        <v>63</v>
      </c>
      <c r="B50" s="125" t="s">
        <v>56</v>
      </c>
      <c r="C50" s="126"/>
      <c r="D50" s="126"/>
      <c r="E50" s="126"/>
      <c r="F50" s="126"/>
      <c r="G50" s="127"/>
      <c r="H50" s="66">
        <v>2214.1999999999998</v>
      </c>
      <c r="I50" s="25">
        <v>5506.1605900000004</v>
      </c>
      <c r="J50" s="33">
        <v>3953.4219899999998</v>
      </c>
      <c r="K50" s="25">
        <v>3953.4219899999998</v>
      </c>
      <c r="L50" s="25">
        <f>I50</f>
        <v>5506.1605900000004</v>
      </c>
      <c r="M50" s="25">
        <f t="shared" si="3"/>
        <v>3291.9605900000006</v>
      </c>
      <c r="N50" s="5"/>
    </row>
    <row r="51" spans="1:14" ht="44.25" x14ac:dyDescent="0.55000000000000004">
      <c r="A51" s="18" t="s">
        <v>52</v>
      </c>
      <c r="B51" s="125" t="s">
        <v>76</v>
      </c>
      <c r="C51" s="126"/>
      <c r="D51" s="126"/>
      <c r="E51" s="126"/>
      <c r="F51" s="126"/>
      <c r="G51" s="127"/>
      <c r="H51" s="25">
        <v>0</v>
      </c>
      <c r="I51" s="25">
        <v>0</v>
      </c>
      <c r="J51" s="33">
        <v>0</v>
      </c>
      <c r="K51" s="25">
        <f t="shared" si="9"/>
        <v>0</v>
      </c>
      <c r="L51" s="25">
        <f>J51</f>
        <v>0</v>
      </c>
      <c r="M51" s="25">
        <f t="shared" si="3"/>
        <v>0</v>
      </c>
      <c r="N51" s="5"/>
    </row>
    <row r="52" spans="1:14" ht="44.25" x14ac:dyDescent="0.55000000000000004">
      <c r="A52" s="18" t="s">
        <v>55</v>
      </c>
      <c r="B52" s="125" t="s">
        <v>68</v>
      </c>
      <c r="C52" s="126"/>
      <c r="D52" s="126"/>
      <c r="E52" s="126"/>
      <c r="F52" s="126"/>
      <c r="G52" s="127"/>
      <c r="H52" s="25">
        <v>0</v>
      </c>
      <c r="I52" s="25">
        <v>247</v>
      </c>
      <c r="J52" s="33">
        <v>247</v>
      </c>
      <c r="K52" s="25">
        <f t="shared" si="9"/>
        <v>247</v>
      </c>
      <c r="L52" s="25">
        <f>J52</f>
        <v>247</v>
      </c>
      <c r="M52" s="25">
        <f t="shared" si="3"/>
        <v>247</v>
      </c>
    </row>
    <row r="53" spans="1:14" ht="45" thickBot="1" x14ac:dyDescent="0.6">
      <c r="A53" s="62" t="s">
        <v>77</v>
      </c>
      <c r="B53" s="146" t="s">
        <v>72</v>
      </c>
      <c r="C53" s="147"/>
      <c r="D53" s="147"/>
      <c r="E53" s="147"/>
      <c r="F53" s="147"/>
      <c r="G53" s="148"/>
      <c r="H53" s="63">
        <v>0</v>
      </c>
      <c r="I53" s="63">
        <v>-1590.1093000000001</v>
      </c>
      <c r="J53" s="35">
        <v>-1590.1093000000001</v>
      </c>
      <c r="K53" s="63">
        <f t="shared" si="9"/>
        <v>-1590.1093000000001</v>
      </c>
      <c r="L53" s="63">
        <f>J53</f>
        <v>-1590.1093000000001</v>
      </c>
      <c r="M53" s="63">
        <f t="shared" si="3"/>
        <v>-1590.1093000000001</v>
      </c>
    </row>
    <row r="54" spans="1:14" ht="45.75" thickBot="1" x14ac:dyDescent="0.65">
      <c r="A54" s="64" t="s">
        <v>57</v>
      </c>
      <c r="B54" s="140" t="s">
        <v>58</v>
      </c>
      <c r="C54" s="141"/>
      <c r="D54" s="141"/>
      <c r="E54" s="141"/>
      <c r="F54" s="141"/>
      <c r="G54" s="142"/>
      <c r="H54" s="65">
        <f>H44+H45</f>
        <v>787315.29</v>
      </c>
      <c r="I54" s="65">
        <f>I44+I45</f>
        <v>824468.07779000001</v>
      </c>
      <c r="J54" s="65">
        <f>J44+J45</f>
        <v>662344.36404999997</v>
      </c>
      <c r="K54" s="65">
        <f>K44+K45</f>
        <v>675105.83186200005</v>
      </c>
      <c r="L54" s="65">
        <f>L44+L45</f>
        <v>833299.50067400001</v>
      </c>
      <c r="M54" s="65">
        <f t="shared" si="3"/>
        <v>45984.210673999973</v>
      </c>
    </row>
    <row r="55" spans="1:14" ht="45" x14ac:dyDescent="0.6">
      <c r="A55" s="68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36"/>
    </row>
    <row r="60" spans="1:14" x14ac:dyDescent="0.2">
      <c r="H60" s="4">
        <v>787315300</v>
      </c>
    </row>
  </sheetData>
  <mergeCells count="50">
    <mergeCell ref="B51:G51"/>
    <mergeCell ref="B52:G52"/>
    <mergeCell ref="B53:G53"/>
    <mergeCell ref="B54:G54"/>
    <mergeCell ref="B55:L55"/>
    <mergeCell ref="B50:G50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26:G26"/>
    <mergeCell ref="B11:G11"/>
    <mergeCell ref="B13:G13"/>
    <mergeCell ref="B14:G14"/>
    <mergeCell ref="B15:G15"/>
    <mergeCell ref="B16:G16"/>
    <mergeCell ref="B20:G20"/>
    <mergeCell ref="B21:G21"/>
    <mergeCell ref="B22:G22"/>
    <mergeCell ref="B24:G24"/>
    <mergeCell ref="B25:G25"/>
    <mergeCell ref="A3:M3"/>
    <mergeCell ref="A4:M4"/>
    <mergeCell ref="A7:A10"/>
    <mergeCell ref="B7:G10"/>
    <mergeCell ref="H7:H10"/>
    <mergeCell ref="I7:I10"/>
    <mergeCell ref="J7:J10"/>
    <mergeCell ref="K7:K10"/>
    <mergeCell ref="L7:L10"/>
    <mergeCell ref="M7:M10"/>
  </mergeCells>
  <pageMargins left="0.23622047244094491" right="0.23622047244094491" top="0.74803149606299213" bottom="0.74803149606299213" header="0.31496062992125984" footer="0.31496062992125984"/>
  <pageSetup paperSize="9" scale="27" orientation="landscape" r:id="rId1"/>
  <rowBreaks count="1" manualBreakCount="1">
    <brk id="33" max="12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Булыкова</dc:creator>
  <cp:lastModifiedBy>Морозова Ирина Витальевна</cp:lastModifiedBy>
  <cp:lastPrinted>2021-11-15T11:38:41Z</cp:lastPrinted>
  <dcterms:created xsi:type="dcterms:W3CDTF">2005-08-15T09:25:20Z</dcterms:created>
  <dcterms:modified xsi:type="dcterms:W3CDTF">2022-04-04T06:20:33Z</dcterms:modified>
</cp:coreProperties>
</file>