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0" windowWidth="22845" windowHeight="109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<sst xmlns="http://schemas.openxmlformats.org/spreadsheetml/2006/main" count="149" uniqueCount="144">
  <si>
    <t>Приложение № 2</t>
  </si>
  <si>
    <t>СВЕДЕНИЯ</t>
  </si>
  <si>
    <t xml:space="preserve">                                                                                                           (тыс. руб.)  </t>
  </si>
  <si>
    <t>Уточненный план год</t>
  </si>
  <si>
    <t>% к плану</t>
  </si>
  <si>
    <t>квартальн</t>
  </si>
  <si>
    <t>Общегосударственные  вопросы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</si>
  <si>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</si>
  <si>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</si>
  <si>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</si>
  <si>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</si>
  <si>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</si>
  <si>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</si>
  <si>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</si>
  <si>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</si>
  <si>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</si>
  <si>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</si>
  <si>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Расходы на осуществление полномочий по ВУС</t>
  </si>
  <si>
    <t>Целевой финансовый резерв ГОиЧС</t>
  </si>
  <si>
    <t>ГО и ЧС</t>
  </si>
  <si>
    <t>4.1</t>
  </si>
  <si>
    <t>в т.ч. содержание ЕДДС</t>
  </si>
  <si>
    <t>Обеспечение противопожарной безопасности</t>
  </si>
  <si>
    <t>Сельское  хозяйство</t>
  </si>
  <si>
    <t>6.1</t>
  </si>
  <si>
    <t xml:space="preserve">   в т.ч. районная программа  по  с\х</t>
  </si>
  <si>
    <t>6.2</t>
  </si>
  <si>
    <t xml:space="preserve">   содержание управления сельского хозяйства</t>
  </si>
  <si>
    <t>6.3</t>
  </si>
  <si>
    <t xml:space="preserve">   расходы по переданным госполномочиям</t>
  </si>
  <si>
    <t>Водный  и автомобильный транспорт (село)</t>
  </si>
  <si>
    <t>МУП Воскресенское ПАП</t>
  </si>
  <si>
    <t>Поддержка предпринимательства</t>
  </si>
  <si>
    <t>Национальная экономика (строительство)</t>
  </si>
  <si>
    <t>Национальная экономика (содержание ОКСА)</t>
  </si>
  <si>
    <t>Жилищно - коммунальное  хозяйство</t>
  </si>
  <si>
    <t>Охрана окружающей среды</t>
  </si>
  <si>
    <t>Образование</t>
  </si>
  <si>
    <t>Культура  и  искусство</t>
  </si>
  <si>
    <t>19.1</t>
  </si>
  <si>
    <t>19.2</t>
  </si>
  <si>
    <t>20</t>
  </si>
  <si>
    <t>Средства  массовой  информации</t>
  </si>
  <si>
    <t>20.1</t>
  </si>
  <si>
    <t>21</t>
  </si>
  <si>
    <t>Физкультура</t>
  </si>
  <si>
    <t>21.1</t>
  </si>
  <si>
    <t>Социальная политика</t>
  </si>
  <si>
    <t>ИТОГО  РАСХОДОВ :</t>
  </si>
  <si>
    <t>ВСЕГО  РАСХОДОВ :</t>
  </si>
  <si>
    <t xml:space="preserve"> </t>
  </si>
  <si>
    <t>1.11</t>
  </si>
  <si>
    <t>5.1</t>
  </si>
  <si>
    <t>в т.ч. содержание пожарной охраны в селе</t>
  </si>
  <si>
    <t>Дорожные фонды (село)</t>
  </si>
  <si>
    <t>1.12</t>
  </si>
  <si>
    <t>Исполнено</t>
  </si>
  <si>
    <t>резервный фонд (остаток)</t>
  </si>
  <si>
    <t>в том числе:</t>
  </si>
  <si>
    <t>новогодние подарки</t>
  </si>
  <si>
    <t xml:space="preserve">оплата за программу по казначейскому исполнению бюджета </t>
  </si>
  <si>
    <t>за предоставление информации Нижегородстату</t>
  </si>
  <si>
    <t>оценка недвижимости, признание прав собственности</t>
  </si>
  <si>
    <t>административно-хозяйственный отдел</t>
  </si>
  <si>
    <t>налог на имущество, находящееся  в аренде</t>
  </si>
  <si>
    <t>многофункциональный центр</t>
  </si>
  <si>
    <t>экологический контроль</t>
  </si>
  <si>
    <t>прочие  расходы</t>
  </si>
  <si>
    <t>жилищное хозяйство (капитальный ремонт многоквартирных домов)</t>
  </si>
  <si>
    <t>жилищное хозяйство (прочие расходы)</t>
  </si>
  <si>
    <t>коммунальное хозяйство</t>
  </si>
  <si>
    <t>благоустройство</t>
  </si>
  <si>
    <t>образование</t>
  </si>
  <si>
    <t>содержание управления образования</t>
  </si>
  <si>
    <t>культура</t>
  </si>
  <si>
    <t>содержание отдела культуры</t>
  </si>
  <si>
    <t>% по льготному кредитованию граждан на газификацию и приобретение жилья</t>
  </si>
  <si>
    <t>приобретение  жилья детям-сиротам</t>
  </si>
  <si>
    <t>мероприятия по социальной политике</t>
  </si>
  <si>
    <t>компенсация части родительской платы</t>
  </si>
  <si>
    <t>социальная помощь гражданам</t>
  </si>
  <si>
    <t xml:space="preserve">доплаты к пенсиям </t>
  </si>
  <si>
    <t>совет ветеранов и общество инвалидов</t>
  </si>
  <si>
    <t>приобретение жилья ветеранам</t>
  </si>
  <si>
    <t>мероприятия по занятости населения</t>
  </si>
  <si>
    <t>МАУ "Редакция "Наш край"</t>
  </si>
  <si>
    <t>АНО "Редакция "ВЖ" (радио)</t>
  </si>
  <si>
    <t>АНО "Редакция "ВЖ" (газета)</t>
  </si>
  <si>
    <t>в т.ч. мероприятия</t>
  </si>
  <si>
    <t>Дотация  сельским  бюджетам  на выравнивание бюджетной обеспеченности поселений</t>
  </si>
  <si>
    <t>Субвенции  сельским бюджетам (ВУС)</t>
  </si>
  <si>
    <t xml:space="preserve">Иные межбюджетные трансферты </t>
  </si>
  <si>
    <t>19.3</t>
  </si>
  <si>
    <t>21.2</t>
  </si>
  <si>
    <t>1.13</t>
  </si>
  <si>
    <t>1.14</t>
  </si>
  <si>
    <t>расходы на реализацию переданных государственных полномочий по составлению (изменению,дополнению) списков кандидатов в присяжные заседатели федеральных судов общей юрисдикции в Российской Федерации</t>
  </si>
  <si>
    <t>муниципальная программа "Развитие муниципальной службы в Воскресенском муниципальном районе Нижегородской области" на 2016-2018 годы</t>
  </si>
  <si>
    <t>Мероприятия по градостроительству, оценка недвижимости, кадастр, техпаспорта</t>
  </si>
  <si>
    <t>Подпрограмма "Развитие въездного и внутреннего туризма в Воскресенском муниципальном районе Нижегородской области"</t>
  </si>
  <si>
    <t>Наименование</t>
  </si>
  <si>
    <t>% исполнения к плану год</t>
  </si>
  <si>
    <t>расходы на реализацию мероприятий с гражданами пожилого возраста и инвалидами в рамках муниципальной программы "Социальная поддержка ветеранов и инвалидов Воскресенского района" на 2016-2018 годы</t>
  </si>
  <si>
    <t>муниципальная программа "Социальная поддержка семей Воскресенского района" на 2016-2018 годы</t>
  </si>
  <si>
    <t>Начальник управления финансов Воскресенского муниципального района                                                                                                   Л.Л.Шумилов</t>
  </si>
  <si>
    <t>Доля в % к общему объему расходов</t>
  </si>
  <si>
    <t>муниципальная программа "Обеспечение сохранности архивных фондов Воскресенского муниципального района Нижегородской области" на 2016-2018 годы</t>
  </si>
  <si>
    <t>МКУ "Природный парк "Воскресенское Поветлужье"</t>
  </si>
  <si>
    <t>Дорожное хозяйство (строительство)</t>
  </si>
  <si>
    <t>Дорожное хозяйство (зимнее содержание и ремонт дорог)</t>
  </si>
  <si>
    <t>Создание системы обеспечения вызова экстренных оперативных служб по единому номеру "112" в Нижегородской области на 2015-2017 годы</t>
  </si>
  <si>
    <t>Национальная экономика (прочие)</t>
  </si>
  <si>
    <t>19.4</t>
  </si>
  <si>
    <t>20.2.</t>
  </si>
  <si>
    <t>22</t>
  </si>
  <si>
    <t>22.1</t>
  </si>
  <si>
    <t>22.2</t>
  </si>
  <si>
    <t>23</t>
  </si>
  <si>
    <t>23.1</t>
  </si>
  <si>
    <t>23.2</t>
  </si>
  <si>
    <t>23.3</t>
  </si>
  <si>
    <t>24</t>
  </si>
  <si>
    <t>24.1</t>
  </si>
  <si>
    <t>25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</si>
  <si>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</si>
  <si>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</si>
  <si>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</si>
  <si>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</si>
  <si>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</si>
  <si>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</si>
  <si>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</si>
  <si>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</si>
  <si>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</si>
  <si>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</si>
  <si>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</si>
  <si>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 xml:space="preserve">расходы на осуществление отдельных полномочий Российской Федерации по подготовке и проведению Всероссийской сельскохозяйственной переписи 2016 года </t>
  </si>
  <si>
    <t>функционирование местных администраций</t>
  </si>
  <si>
    <t>1.15</t>
  </si>
  <si>
    <t>муниципальная программа "Развитие жилищно-коммунального хозяйства Воскресенского муниципального района на 2016-2018 годы"</t>
  </si>
  <si>
    <t>1.16</t>
  </si>
  <si>
    <t>Муниципальная программа "Улучшение условий и охраны труда в Воскресенском муниципальном районе Нижегородской области" на 2016-2018 годы</t>
  </si>
  <si>
    <t>1.17</t>
  </si>
  <si>
    <t>проведение выборов</t>
  </si>
  <si>
    <r>
      <t xml:space="preserve">об исполнении расходной части бюджета Воскресенского муниципального района </t>
    </r>
    <r>
      <rPr>
        <b/>
        <sz val="12"/>
        <rFont val="Arial Cyr"/>
        <family val="0"/>
      </rPr>
      <t>на 01.01.2017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</si>
</sst>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7">
    <font>
      <sz val="10"/>
      <name val="Arial Cyr"/>
      <family val="0"/>
    </font>
    <font>
      <sz val="10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6" xfId="0" applyNumberFormat="1" applyFont="1" applyFill="1" applyBorder="1" applyAlignment="1">
      <alignment/>
    </xf>
    <xf numFmtId="16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64" fontId="12" fillId="0" borderId="16" xfId="0" applyNumberFormat="1" applyFont="1" applyFill="1" applyBorder="1" applyAlignment="1">
      <alignment/>
    </xf>
    <xf numFmtId="164" fontId="12" fillId="0" borderId="18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9" fontId="12" fillId="0" borderId="22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164" fontId="13" fillId="0" borderId="20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13" fillId="0" borderId="21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164" fontId="12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0" fontId="12" fillId="0" borderId="25" xfId="0" applyFont="1" applyFill="1" applyBorder="1" applyAlignment="1">
      <alignment vertical="justify"/>
    </xf>
    <xf numFmtId="49" fontId="5" fillId="0" borderId="13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/>
    </xf>
    <xf numFmtId="49" fontId="13" fillId="0" borderId="22" xfId="0" applyNumberFormat="1" applyFont="1" applyBorder="1" applyAlignment="1">
      <alignment horizontal="left" vertical="center" wrapText="1"/>
    </xf>
    <xf numFmtId="164" fontId="12" fillId="0" borderId="31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164" fontId="13" fillId="0" borderId="3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33" xfId="0" applyNumberFormat="1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49" fontId="5" fillId="0" borderId="3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wrapText="1"/>
    </xf>
    <xf numFmtId="0" fontId="13" fillId="0" borderId="14" xfId="0" applyFont="1" applyFill="1" applyBorder="1" applyAlignment="1">
      <alignment wrapText="1"/>
    </xf>
    <xf numFmtId="0" fontId="13" fillId="0" borderId="25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34" xfId="0" applyNumberFormat="1" applyFont="1" applyFill="1" applyBorder="1" applyAlignment="1">
      <alignment/>
    </xf>
    <xf numFmtId="164" fontId="13" fillId="0" borderId="35" xfId="0" applyNumberFormat="1" applyFont="1" applyFill="1" applyBorder="1" applyAlignment="1">
      <alignment/>
    </xf>
    <xf numFmtId="164" fontId="13" fillId="0" borderId="36" xfId="0" applyNumberFormat="1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64" fontId="13" fillId="0" borderId="38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13" fillId="0" borderId="39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164" fontId="13" fillId="0" borderId="42" xfId="0" applyNumberFormat="1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164" fontId="13" fillId="0" borderId="43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13" fillId="0" borderId="45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3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6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46" xfId="0" applyFont="1" applyBorder="1" applyAlignment="1">
      <alignment wrapText="1"/>
    </xf>
    <xf numFmtId="0" fontId="6" fillId="0" borderId="51" xfId="0" applyFont="1" applyFill="1" applyBorder="1" applyAlignment="1">
      <alignment horizontal="center" wrapText="1"/>
    </xf>
    <xf numFmtId="0" fontId="5" fillId="0" borderId="52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55">
      <selection activeCell="K82" sqref="K82"/>
    </sheetView>
  </sheetViews>
  <sheetFormatPr defaultColWidth="9.00390625" defaultRowHeight="12.75"/>
  <cols>
    <col min="1" max="1" width="6.125" style="1" customWidth="1"/>
    <col min="2" max="2" width="85.625" style="1" customWidth="1"/>
    <col min="3" max="3" width="15.625" style="1" customWidth="1"/>
    <col min="4" max="4" width="13.625" style="1" customWidth="1"/>
    <col min="5" max="5" width="13.75390625" style="1" customWidth="1"/>
    <col min="6" max="6" width="11.625" style="1" hidden="1" customWidth="1"/>
    <col min="7" max="7" width="9.25390625" style="1" customWidth="1"/>
    <col min="8" max="8" width="15.25390625" style="1" customWidth="1"/>
    <col min="9" max="9" width="13.375" style="1" customWidth="1"/>
    <col min="10" max="10" width="13.125" style="1" customWidth="1"/>
    <col min="11" max="11" width="13.25390625" style="1" customWidth="1"/>
    <col min="12" max="16384" width="9.125" style="1" customWidth="1"/>
  </cols>
  <sheetData>
    <row r="1" spans="1:7" ht="14.25" customHeight="1">
      <c r="A1" s="92" t="s">
        <v>0</v>
      </c>
      <c r="B1" s="93"/>
      <c r="C1" s="93"/>
      <c r="D1" s="93"/>
      <c r="E1" s="93"/>
      <c r="F1" s="93"/>
      <c r="G1" s="93"/>
    </row>
    <row r="2" spans="1:7" ht="12.75" customHeight="1">
      <c r="A2" s="94" t="s">
        <v>1</v>
      </c>
      <c r="B2" s="95"/>
      <c r="C2" s="95"/>
      <c r="D2" s="95"/>
      <c r="E2" s="95"/>
      <c r="F2" s="95"/>
      <c r="G2" s="95"/>
    </row>
    <row r="3" spans="1:7" ht="15.75" customHeight="1">
      <c r="A3" s="94" t="s">
        <v>143</v>
      </c>
      <c r="B3" s="95"/>
      <c r="C3" s="95"/>
      <c r="D3" s="95"/>
      <c r="E3" s="95"/>
      <c r="F3" s="95"/>
      <c r="G3" s="95"/>
    </row>
    <row r="4" spans="1:7" ht="13.5" thickBot="1">
      <c r="A4" s="96" t="s">
        <v>2</v>
      </c>
      <c r="B4" s="97"/>
      <c r="C4" s="97"/>
      <c r="D4" s="97"/>
      <c r="E4" s="97"/>
      <c r="F4" s="97"/>
      <c r="G4" s="97"/>
    </row>
    <row r="5" spans="1:7" ht="20.25" customHeight="1">
      <c r="A5" s="98" t="s">
        <v>100</v>
      </c>
      <c r="B5" s="99"/>
      <c r="C5" s="104" t="s">
        <v>3</v>
      </c>
      <c r="D5" s="88" t="s">
        <v>56</v>
      </c>
      <c r="E5" s="106" t="s">
        <v>101</v>
      </c>
      <c r="F5" s="2" t="s">
        <v>4</v>
      </c>
      <c r="G5" s="102" t="s">
        <v>105</v>
      </c>
    </row>
    <row r="6" spans="1:7" ht="39.75" customHeight="1" thickBot="1">
      <c r="A6" s="100"/>
      <c r="B6" s="101"/>
      <c r="C6" s="105"/>
      <c r="D6" s="89"/>
      <c r="E6" s="107"/>
      <c r="F6" s="3" t="s">
        <v>5</v>
      </c>
      <c r="G6" s="103"/>
    </row>
    <row r="7" spans="1:8" ht="18" customHeight="1">
      <c r="A7" s="14">
        <v>1</v>
      </c>
      <c r="B7" s="15" t="s">
        <v>6</v>
      </c>
      <c r="C7" s="16">
        <f>SUM(C9:C25)</f>
        <v>54389.799999999996</v>
      </c>
      <c r="D7" s="16">
        <f>SUM(D9:D25)</f>
        <v>53351.100000000006</v>
      </c>
      <c r="E7" s="17">
        <f>D7/C7*100</f>
        <v>98.09026692504847</v>
      </c>
      <c r="F7" s="18" t="e">
        <f>SUM(F9:F16)</f>
        <v>#REF!</v>
      </c>
      <c r="G7" s="17">
        <f>D7/D85*100</f>
        <v>9.740874349145908</v>
      </c>
      <c r="H7" s="4"/>
    </row>
    <row r="8" spans="1:8" ht="11.25" customHeight="1">
      <c r="A8" s="7"/>
      <c r="B8" s="19" t="s">
        <v>58</v>
      </c>
      <c r="C8" s="20"/>
      <c r="D8" s="21"/>
      <c r="E8" s="20"/>
      <c r="F8" s="21"/>
      <c r="G8" s="20"/>
      <c r="H8" s="4"/>
    </row>
    <row r="9" spans="1:7" ht="14.25" customHeight="1">
      <c r="A9" s="22" t="s">
        <v>7</v>
      </c>
      <c r="B9" s="23" t="s">
        <v>136</v>
      </c>
      <c r="C9" s="24">
        <v>44116.1</v>
      </c>
      <c r="D9" s="25">
        <v>43875.3</v>
      </c>
      <c r="E9" s="20">
        <f aca="true" t="shared" si="0" ref="E9:E48">D9/C9*100</f>
        <v>99.45416752614126</v>
      </c>
      <c r="F9" s="26" t="e">
        <f>D9*100/#REF!</f>
        <v>#REF!</v>
      </c>
      <c r="G9" s="27"/>
    </row>
    <row r="10" spans="1:7" ht="14.25" customHeight="1">
      <c r="A10" s="22" t="s">
        <v>8</v>
      </c>
      <c r="B10" s="28" t="s">
        <v>57</v>
      </c>
      <c r="C10" s="24">
        <v>8.9</v>
      </c>
      <c r="D10" s="25">
        <v>0</v>
      </c>
      <c r="E10" s="20">
        <f t="shared" si="0"/>
        <v>0</v>
      </c>
      <c r="F10" s="26"/>
      <c r="G10" s="27"/>
    </row>
    <row r="11" spans="1:9" ht="14.25" customHeight="1">
      <c r="A11" s="22" t="s">
        <v>9</v>
      </c>
      <c r="B11" s="28" t="s">
        <v>59</v>
      </c>
      <c r="C11" s="24">
        <v>306.2</v>
      </c>
      <c r="D11" s="25">
        <v>306.2</v>
      </c>
      <c r="E11" s="20">
        <f t="shared" si="0"/>
        <v>100</v>
      </c>
      <c r="F11" s="26" t="e">
        <f>D11*100/#REF!</f>
        <v>#REF!</v>
      </c>
      <c r="G11" s="27"/>
      <c r="I11" s="5"/>
    </row>
    <row r="12" spans="1:7" ht="14.25" customHeight="1">
      <c r="A12" s="22" t="s">
        <v>10</v>
      </c>
      <c r="B12" s="28" t="s">
        <v>60</v>
      </c>
      <c r="C12" s="24">
        <v>1538.5</v>
      </c>
      <c r="D12" s="25">
        <v>1538.5</v>
      </c>
      <c r="E12" s="20">
        <f t="shared" si="0"/>
        <v>100</v>
      </c>
      <c r="F12" s="26" t="e">
        <f>D12*100/#REF!</f>
        <v>#REF!</v>
      </c>
      <c r="G12" s="27"/>
    </row>
    <row r="13" spans="1:7" ht="14.25" customHeight="1">
      <c r="A13" s="22" t="s">
        <v>11</v>
      </c>
      <c r="B13" s="28" t="s">
        <v>61</v>
      </c>
      <c r="C13" s="24">
        <v>290</v>
      </c>
      <c r="D13" s="25">
        <v>286.3</v>
      </c>
      <c r="E13" s="20">
        <f t="shared" si="0"/>
        <v>98.72413793103448</v>
      </c>
      <c r="F13" s="26" t="e">
        <f>D13*100/#REF!</f>
        <v>#REF!</v>
      </c>
      <c r="G13" s="27"/>
    </row>
    <row r="14" spans="1:7" ht="14.25" customHeight="1">
      <c r="A14" s="22" t="s">
        <v>12</v>
      </c>
      <c r="B14" s="28" t="s">
        <v>62</v>
      </c>
      <c r="C14" s="24">
        <v>53</v>
      </c>
      <c r="D14" s="25">
        <v>53</v>
      </c>
      <c r="E14" s="20">
        <f t="shared" si="0"/>
        <v>100</v>
      </c>
      <c r="F14" s="26" t="e">
        <f>D14*100/#REF!</f>
        <v>#REF!</v>
      </c>
      <c r="G14" s="27"/>
    </row>
    <row r="15" spans="1:7" ht="14.25" customHeight="1">
      <c r="A15" s="22" t="s">
        <v>13</v>
      </c>
      <c r="B15" s="28" t="s">
        <v>63</v>
      </c>
      <c r="C15" s="24">
        <v>3105.9</v>
      </c>
      <c r="D15" s="25">
        <v>3105.1</v>
      </c>
      <c r="E15" s="20">
        <f t="shared" si="0"/>
        <v>99.97424257059146</v>
      </c>
      <c r="F15" s="26"/>
      <c r="G15" s="27"/>
    </row>
    <row r="16" spans="1:7" ht="14.25" customHeight="1">
      <c r="A16" s="22" t="s">
        <v>14</v>
      </c>
      <c r="B16" s="28" t="s">
        <v>64</v>
      </c>
      <c r="C16" s="24">
        <v>50.9</v>
      </c>
      <c r="D16" s="25">
        <v>44.7</v>
      </c>
      <c r="E16" s="20">
        <f t="shared" si="0"/>
        <v>87.81925343811395</v>
      </c>
      <c r="F16" s="26" t="e">
        <f>D16*100/#REF!</f>
        <v>#REF!</v>
      </c>
      <c r="G16" s="27"/>
    </row>
    <row r="17" spans="1:7" ht="14.25" customHeight="1">
      <c r="A17" s="22" t="s">
        <v>15</v>
      </c>
      <c r="B17" s="28" t="s">
        <v>65</v>
      </c>
      <c r="C17" s="24">
        <v>2973</v>
      </c>
      <c r="D17" s="25">
        <v>2973</v>
      </c>
      <c r="E17" s="20">
        <f t="shared" si="0"/>
        <v>100</v>
      </c>
      <c r="F17" s="26"/>
      <c r="G17" s="27"/>
    </row>
    <row r="18" spans="1:7" ht="29.25" customHeight="1">
      <c r="A18" s="22" t="s">
        <v>16</v>
      </c>
      <c r="B18" s="29" t="s">
        <v>106</v>
      </c>
      <c r="C18" s="24">
        <v>25</v>
      </c>
      <c r="D18" s="25">
        <v>25</v>
      </c>
      <c r="E18" s="20">
        <f t="shared" si="0"/>
        <v>100</v>
      </c>
      <c r="F18" s="26"/>
      <c r="G18" s="27"/>
    </row>
    <row r="19" spans="1:7" ht="30.75" customHeight="1">
      <c r="A19" s="22" t="s">
        <v>51</v>
      </c>
      <c r="B19" s="60" t="s">
        <v>97</v>
      </c>
      <c r="C19" s="24">
        <v>90.7</v>
      </c>
      <c r="D19" s="25">
        <v>84</v>
      </c>
      <c r="E19" s="20">
        <f t="shared" si="0"/>
        <v>92.61300992282249</v>
      </c>
      <c r="F19" s="26"/>
      <c r="G19" s="27"/>
    </row>
    <row r="20" spans="1:7" ht="41.25" customHeight="1">
      <c r="A20" s="22" t="s">
        <v>55</v>
      </c>
      <c r="B20" s="29" t="s">
        <v>96</v>
      </c>
      <c r="C20" s="24">
        <v>4.9</v>
      </c>
      <c r="D20" s="25">
        <v>4.9</v>
      </c>
      <c r="E20" s="20">
        <f t="shared" si="0"/>
        <v>100</v>
      </c>
      <c r="F20" s="26"/>
      <c r="G20" s="27"/>
    </row>
    <row r="21" spans="1:7" ht="32.25" customHeight="1">
      <c r="A21" s="22" t="s">
        <v>94</v>
      </c>
      <c r="B21" s="64" t="s">
        <v>135</v>
      </c>
      <c r="C21" s="24">
        <v>1261.9</v>
      </c>
      <c r="D21" s="25">
        <v>563.8</v>
      </c>
      <c r="E21" s="20">
        <f t="shared" si="0"/>
        <v>44.67865916475156</v>
      </c>
      <c r="F21" s="26"/>
      <c r="G21" s="27"/>
    </row>
    <row r="22" spans="1:7" ht="27.75" customHeight="1">
      <c r="A22" s="22" t="s">
        <v>95</v>
      </c>
      <c r="B22" s="66" t="s">
        <v>138</v>
      </c>
      <c r="C22" s="24">
        <v>0</v>
      </c>
      <c r="D22" s="25">
        <v>0</v>
      </c>
      <c r="E22" s="20">
        <v>0</v>
      </c>
      <c r="F22" s="26"/>
      <c r="G22" s="27"/>
    </row>
    <row r="23" spans="1:7" ht="27.75" customHeight="1">
      <c r="A23" s="22" t="s">
        <v>137</v>
      </c>
      <c r="B23" s="66" t="s">
        <v>140</v>
      </c>
      <c r="C23" s="24">
        <v>47.6</v>
      </c>
      <c r="D23" s="25">
        <v>47.5</v>
      </c>
      <c r="E23" s="20">
        <f t="shared" si="0"/>
        <v>99.78991596638656</v>
      </c>
      <c r="F23" s="26"/>
      <c r="G23" s="27"/>
    </row>
    <row r="24" spans="1:7" ht="18" customHeight="1">
      <c r="A24" s="22" t="s">
        <v>139</v>
      </c>
      <c r="B24" s="67" t="s">
        <v>142</v>
      </c>
      <c r="C24" s="24">
        <v>15</v>
      </c>
      <c r="D24" s="25">
        <v>15</v>
      </c>
      <c r="E24" s="20">
        <f t="shared" si="0"/>
        <v>100</v>
      </c>
      <c r="F24" s="26"/>
      <c r="G24" s="27"/>
    </row>
    <row r="25" spans="1:7" ht="15.75" customHeight="1">
      <c r="A25" s="22" t="s">
        <v>141</v>
      </c>
      <c r="B25" s="28" t="s">
        <v>67</v>
      </c>
      <c r="C25" s="24">
        <v>502.2</v>
      </c>
      <c r="D25" s="25">
        <v>428.8</v>
      </c>
      <c r="E25" s="20">
        <f t="shared" si="0"/>
        <v>85.38430904022303</v>
      </c>
      <c r="F25" s="26"/>
      <c r="G25" s="27"/>
    </row>
    <row r="26" spans="1:9" ht="16.5" customHeight="1">
      <c r="A26" s="30">
        <v>2</v>
      </c>
      <c r="B26" s="31" t="s">
        <v>17</v>
      </c>
      <c r="C26" s="32">
        <v>914.6</v>
      </c>
      <c r="D26" s="33">
        <v>914.6</v>
      </c>
      <c r="E26" s="17">
        <f t="shared" si="0"/>
        <v>100</v>
      </c>
      <c r="F26" s="26" t="e">
        <f>D26*100/#REF!</f>
        <v>#REF!</v>
      </c>
      <c r="G26" s="27">
        <f>D26/D85*100</f>
        <v>0.1669881910537711</v>
      </c>
      <c r="H26" s="4"/>
      <c r="I26" s="4"/>
    </row>
    <row r="27" spans="1:13" ht="15" customHeight="1">
      <c r="A27" s="30">
        <v>3</v>
      </c>
      <c r="B27" s="31" t="s">
        <v>18</v>
      </c>
      <c r="C27" s="32">
        <v>30.9</v>
      </c>
      <c r="D27" s="33">
        <v>0</v>
      </c>
      <c r="E27" s="17">
        <f t="shared" si="0"/>
        <v>0</v>
      </c>
      <c r="F27" s="26" t="e">
        <f>D27*100/#REF!</f>
        <v>#REF!</v>
      </c>
      <c r="G27" s="27">
        <f>D27/D85*100</f>
        <v>0</v>
      </c>
      <c r="H27" s="4">
        <f>SUM(C27+C28+C30)</f>
        <v>14220.5</v>
      </c>
      <c r="I27" s="4">
        <f>SUM(D27+D28+D30)</f>
        <v>14062.8</v>
      </c>
      <c r="J27" s="4"/>
      <c r="K27" s="4"/>
      <c r="L27" s="4"/>
      <c r="M27" s="4"/>
    </row>
    <row r="28" spans="1:9" ht="17.25" customHeight="1">
      <c r="A28" s="30">
        <v>4</v>
      </c>
      <c r="B28" s="31" t="s">
        <v>19</v>
      </c>
      <c r="C28" s="32">
        <v>3563.5</v>
      </c>
      <c r="D28" s="33">
        <v>3551.2</v>
      </c>
      <c r="E28" s="17">
        <f t="shared" si="0"/>
        <v>99.65483373088256</v>
      </c>
      <c r="F28" s="34" t="e">
        <f>D28*100/#REF!</f>
        <v>#REF!</v>
      </c>
      <c r="G28" s="27">
        <f>D28/D85*100</f>
        <v>0.648380126908104</v>
      </c>
      <c r="H28" s="4"/>
      <c r="I28" s="4"/>
    </row>
    <row r="29" spans="1:7" ht="17.25" customHeight="1">
      <c r="A29" s="22" t="s">
        <v>20</v>
      </c>
      <c r="B29" s="23" t="s">
        <v>21</v>
      </c>
      <c r="C29" s="24">
        <v>2470.4</v>
      </c>
      <c r="D29" s="25">
        <v>2468.5</v>
      </c>
      <c r="E29" s="20">
        <f t="shared" si="0"/>
        <v>99.92308937823834</v>
      </c>
      <c r="F29" s="26" t="e">
        <f>D29*100/#REF!</f>
        <v>#REF!</v>
      </c>
      <c r="G29" s="35"/>
    </row>
    <row r="30" spans="1:7" ht="17.25" customHeight="1">
      <c r="A30" s="30">
        <v>5</v>
      </c>
      <c r="B30" s="31" t="s">
        <v>22</v>
      </c>
      <c r="C30" s="32">
        <v>10626.1</v>
      </c>
      <c r="D30" s="33">
        <v>10511.6</v>
      </c>
      <c r="E30" s="17">
        <f t="shared" si="0"/>
        <v>98.92246449779317</v>
      </c>
      <c r="F30" s="34" t="e">
        <f>D30*100/#REF!</f>
        <v>#REF!</v>
      </c>
      <c r="G30" s="27">
        <f>D30/D85*100</f>
        <v>1.9192139395154388</v>
      </c>
    </row>
    <row r="31" spans="1:7" ht="15" customHeight="1">
      <c r="A31" s="22" t="s">
        <v>52</v>
      </c>
      <c r="B31" s="23" t="s">
        <v>53</v>
      </c>
      <c r="C31" s="24">
        <v>10537.2</v>
      </c>
      <c r="D31" s="25">
        <v>10422.7</v>
      </c>
      <c r="E31" s="20">
        <f t="shared" si="0"/>
        <v>98.91337357172684</v>
      </c>
      <c r="F31" s="26"/>
      <c r="G31" s="35"/>
    </row>
    <row r="32" spans="1:11" ht="14.25" customHeight="1">
      <c r="A32" s="61">
        <v>6</v>
      </c>
      <c r="B32" s="62" t="s">
        <v>23</v>
      </c>
      <c r="C32" s="63">
        <f>SUM(C33:C35)</f>
        <v>12777.1</v>
      </c>
      <c r="D32" s="63">
        <f>SUM(D33:D35)</f>
        <v>12765.2</v>
      </c>
      <c r="E32" s="17">
        <f t="shared" si="0"/>
        <v>99.90686462499315</v>
      </c>
      <c r="F32" s="34" t="e">
        <f>D32*100/#REF!</f>
        <v>#REF!</v>
      </c>
      <c r="G32" s="27">
        <f>D32/D85*100</f>
        <v>2.330677516334571</v>
      </c>
      <c r="H32" s="4">
        <f>SUM(C32+C36+C37+C40+C41+C43+C44+C45+C46+C38+C39+C47+C42)</f>
        <v>52260.1</v>
      </c>
      <c r="I32" s="4">
        <f>SUM(D32+D36+D37+D40+D41+D43+D44+D45+D46+D38+D39+D47+D42)</f>
        <v>47145.50000000001</v>
      </c>
      <c r="J32" s="1">
        <v>47145.5</v>
      </c>
      <c r="K32" s="4">
        <f>SUM(I32-J32)</f>
        <v>7.275957614183426E-12</v>
      </c>
    </row>
    <row r="33" spans="1:9" ht="14.25" customHeight="1">
      <c r="A33" s="22" t="s">
        <v>24</v>
      </c>
      <c r="B33" s="23" t="s">
        <v>25</v>
      </c>
      <c r="C33" s="24">
        <v>850</v>
      </c>
      <c r="D33" s="25">
        <v>850</v>
      </c>
      <c r="E33" s="20">
        <f t="shared" si="0"/>
        <v>100</v>
      </c>
      <c r="F33" s="26" t="e">
        <f>D33*100/#REF!</f>
        <v>#REF!</v>
      </c>
      <c r="G33" s="27"/>
      <c r="H33" s="6"/>
      <c r="I33" s="1">
        <v>24800.5</v>
      </c>
    </row>
    <row r="34" spans="1:9" ht="14.25" customHeight="1">
      <c r="A34" s="22" t="s">
        <v>26</v>
      </c>
      <c r="B34" s="23" t="s">
        <v>27</v>
      </c>
      <c r="C34" s="24">
        <v>2991.1</v>
      </c>
      <c r="D34" s="25">
        <v>2991.1</v>
      </c>
      <c r="E34" s="20">
        <f t="shared" si="0"/>
        <v>100</v>
      </c>
      <c r="F34" s="26" t="e">
        <f>D34*100/#REF!</f>
        <v>#REF!</v>
      </c>
      <c r="G34" s="27"/>
      <c r="I34" s="4">
        <f>SUM(I32-I33)</f>
        <v>22345.000000000007</v>
      </c>
    </row>
    <row r="35" spans="1:7" ht="14.25" customHeight="1">
      <c r="A35" s="22" t="s">
        <v>28</v>
      </c>
      <c r="B35" s="23" t="s">
        <v>29</v>
      </c>
      <c r="C35" s="24">
        <v>8936</v>
      </c>
      <c r="D35" s="25">
        <v>8924.1</v>
      </c>
      <c r="E35" s="20">
        <f t="shared" si="0"/>
        <v>99.86683079677708</v>
      </c>
      <c r="F35" s="26" t="e">
        <f>D35*100/#REF!</f>
        <v>#REF!</v>
      </c>
      <c r="G35" s="27"/>
    </row>
    <row r="36" spans="1:8" ht="16.5" customHeight="1">
      <c r="A36" s="30">
        <v>7</v>
      </c>
      <c r="B36" s="31" t="s">
        <v>30</v>
      </c>
      <c r="C36" s="32">
        <v>100</v>
      </c>
      <c r="D36" s="33">
        <v>86.1</v>
      </c>
      <c r="E36" s="17">
        <f t="shared" si="0"/>
        <v>86.1</v>
      </c>
      <c r="F36" s="34" t="e">
        <f>D36*100/#REF!</f>
        <v>#REF!</v>
      </c>
      <c r="G36" s="27">
        <f>D36/D85*100</f>
        <v>0.01572018724002809</v>
      </c>
      <c r="H36" s="4"/>
    </row>
    <row r="37" spans="1:7" ht="15.75" customHeight="1">
      <c r="A37" s="30">
        <v>8</v>
      </c>
      <c r="B37" s="31" t="s">
        <v>31</v>
      </c>
      <c r="C37" s="32">
        <v>4102.5</v>
      </c>
      <c r="D37" s="33">
        <v>4101.2</v>
      </c>
      <c r="E37" s="17">
        <f t="shared" si="0"/>
        <v>99.96831200487507</v>
      </c>
      <c r="F37" s="34"/>
      <c r="G37" s="27">
        <f>D37/D85*100</f>
        <v>0.7487994414495145</v>
      </c>
    </row>
    <row r="38" spans="1:9" ht="18" customHeight="1">
      <c r="A38" s="30">
        <v>9</v>
      </c>
      <c r="B38" s="31" t="s">
        <v>108</v>
      </c>
      <c r="C38" s="32">
        <v>168.8</v>
      </c>
      <c r="D38" s="33">
        <v>168.8</v>
      </c>
      <c r="E38" s="17">
        <f t="shared" si="0"/>
        <v>100</v>
      </c>
      <c r="F38" s="34"/>
      <c r="G38" s="27">
        <f>D38/D85*100</f>
        <v>0.03081960053561837</v>
      </c>
      <c r="H38" s="4">
        <f>SUM(C38:C40)</f>
        <v>18017.100000000002</v>
      </c>
      <c r="I38" s="4">
        <f>SUM(D38:D40)</f>
        <v>12952.7</v>
      </c>
    </row>
    <row r="39" spans="1:7" ht="15" customHeight="1">
      <c r="A39" s="30">
        <v>10</v>
      </c>
      <c r="B39" s="31" t="s">
        <v>109</v>
      </c>
      <c r="C39" s="32">
        <v>150.9</v>
      </c>
      <c r="D39" s="33">
        <v>50.9</v>
      </c>
      <c r="E39" s="17">
        <f t="shared" si="0"/>
        <v>33.73094764744864</v>
      </c>
      <c r="F39" s="34"/>
      <c r="G39" s="27">
        <f>D39/D85*100</f>
        <v>0.009293351109377814</v>
      </c>
    </row>
    <row r="40" spans="1:7" ht="15" customHeight="1">
      <c r="A40" s="30">
        <v>11</v>
      </c>
      <c r="B40" s="31" t="s">
        <v>54</v>
      </c>
      <c r="C40" s="32">
        <v>17697.4</v>
      </c>
      <c r="D40" s="33">
        <v>12733</v>
      </c>
      <c r="E40" s="17">
        <f t="shared" si="0"/>
        <v>71.94842180207262</v>
      </c>
      <c r="F40" s="34"/>
      <c r="G40" s="27">
        <f>D40/D85*100</f>
        <v>2.3247984219196014</v>
      </c>
    </row>
    <row r="41" spans="1:7" ht="14.25" customHeight="1">
      <c r="A41" s="30">
        <v>12</v>
      </c>
      <c r="B41" s="31" t="s">
        <v>32</v>
      </c>
      <c r="C41" s="32">
        <v>4455.2</v>
      </c>
      <c r="D41" s="33">
        <v>4455.3</v>
      </c>
      <c r="E41" s="17">
        <f t="shared" si="0"/>
        <v>100.0022445681451</v>
      </c>
      <c r="F41" s="34" t="e">
        <f>D41*100/#REF!</f>
        <v>#REF!</v>
      </c>
      <c r="G41" s="27">
        <f>D41/D85*100</f>
        <v>0.8134512219569937</v>
      </c>
    </row>
    <row r="42" spans="1:7" ht="29.25" customHeight="1">
      <c r="A42" s="30">
        <v>13</v>
      </c>
      <c r="B42" s="65" t="s">
        <v>110</v>
      </c>
      <c r="C42" s="32">
        <v>649.6</v>
      </c>
      <c r="D42" s="33">
        <v>649.6</v>
      </c>
      <c r="E42" s="17">
        <f t="shared" si="0"/>
        <v>100</v>
      </c>
      <c r="F42" s="34"/>
      <c r="G42" s="27">
        <f>D42/D85*100</f>
        <v>0.11860433950200056</v>
      </c>
    </row>
    <row r="43" spans="1:7" ht="16.5" customHeight="1">
      <c r="A43" s="30">
        <v>14</v>
      </c>
      <c r="B43" s="31" t="s">
        <v>33</v>
      </c>
      <c r="C43" s="32">
        <v>7009.9</v>
      </c>
      <c r="D43" s="33">
        <v>7009.9</v>
      </c>
      <c r="E43" s="17">
        <f t="shared" si="0"/>
        <v>100</v>
      </c>
      <c r="F43" s="34" t="e">
        <f>D43*100/#REF!</f>
        <v>#REF!</v>
      </c>
      <c r="G43" s="27">
        <f>D43/D85*100</f>
        <v>1.2798715509160616</v>
      </c>
    </row>
    <row r="44" spans="1:11" ht="15" customHeight="1">
      <c r="A44" s="30">
        <v>15</v>
      </c>
      <c r="B44" s="31" t="s">
        <v>34</v>
      </c>
      <c r="C44" s="32">
        <v>4009.7</v>
      </c>
      <c r="D44" s="33">
        <v>4006.5</v>
      </c>
      <c r="E44" s="17">
        <f t="shared" si="0"/>
        <v>99.92019353068808</v>
      </c>
      <c r="F44" s="34" t="e">
        <f>D44*100/#REF!</f>
        <v>#REF!</v>
      </c>
      <c r="G44" s="27">
        <f>D44/D85*100</f>
        <v>0.7315090612912026</v>
      </c>
      <c r="I44" s="5"/>
      <c r="J44" s="5"/>
      <c r="K44" s="5"/>
    </row>
    <row r="45" spans="1:11" ht="27" customHeight="1">
      <c r="A45" s="30">
        <v>16</v>
      </c>
      <c r="B45" s="37" t="s">
        <v>98</v>
      </c>
      <c r="C45" s="32">
        <v>917.2</v>
      </c>
      <c r="D45" s="33">
        <v>917.2</v>
      </c>
      <c r="E45" s="17">
        <f t="shared" si="0"/>
        <v>100</v>
      </c>
      <c r="F45" s="34" t="e">
        <f>D45*100/#REF!</f>
        <v>#REF!</v>
      </c>
      <c r="G45" s="27">
        <f>D45/D85*100</f>
        <v>0.16746290054069413</v>
      </c>
      <c r="H45" s="4"/>
      <c r="I45" s="4"/>
      <c r="J45" s="5"/>
      <c r="K45" s="5"/>
    </row>
    <row r="46" spans="1:11" ht="30" customHeight="1">
      <c r="A46" s="30">
        <v>17</v>
      </c>
      <c r="B46" s="53" t="s">
        <v>99</v>
      </c>
      <c r="C46" s="32">
        <v>190</v>
      </c>
      <c r="D46" s="33">
        <v>170</v>
      </c>
      <c r="E46" s="17">
        <f t="shared" si="0"/>
        <v>89.47368421052632</v>
      </c>
      <c r="F46" s="34"/>
      <c r="G46" s="27">
        <f>D46/D85*100</f>
        <v>0.031038697221890538</v>
      </c>
      <c r="H46" s="4"/>
      <c r="I46" s="4"/>
      <c r="J46" s="5"/>
      <c r="K46" s="5"/>
    </row>
    <row r="47" spans="1:11" ht="13.5" customHeight="1">
      <c r="A47" s="30">
        <v>18</v>
      </c>
      <c r="B47" s="31" t="s">
        <v>111</v>
      </c>
      <c r="C47" s="32">
        <v>31.8</v>
      </c>
      <c r="D47" s="33">
        <v>31.8</v>
      </c>
      <c r="E47" s="17">
        <f t="shared" si="0"/>
        <v>100</v>
      </c>
      <c r="F47" s="34"/>
      <c r="G47" s="27">
        <f>D47/D85*100</f>
        <v>0.0058060621862124654</v>
      </c>
      <c r="H47" s="4"/>
      <c r="I47" s="4"/>
      <c r="J47" s="5"/>
      <c r="K47" s="5"/>
    </row>
    <row r="48" spans="1:17" ht="13.5" customHeight="1">
      <c r="A48" s="30">
        <v>19</v>
      </c>
      <c r="B48" s="31" t="s">
        <v>35</v>
      </c>
      <c r="C48" s="32">
        <f>SUM(C50:C53)</f>
        <v>27045.300000000003</v>
      </c>
      <c r="D48" s="38">
        <f>SUM(D50:D53)</f>
        <v>25880</v>
      </c>
      <c r="E48" s="17">
        <f t="shared" si="0"/>
        <v>95.69130310996734</v>
      </c>
      <c r="F48" s="34" t="e">
        <f>D48*100/#REF!</f>
        <v>#REF!</v>
      </c>
      <c r="G48" s="27">
        <f>D48/D85*100</f>
        <v>4.725185200603101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3.5" customHeight="1">
      <c r="A49" s="30"/>
      <c r="B49" s="23" t="s">
        <v>58</v>
      </c>
      <c r="C49" s="32"/>
      <c r="D49" s="36"/>
      <c r="E49" s="17"/>
      <c r="F49" s="34"/>
      <c r="G49" s="27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0" ht="15.75" customHeight="1">
      <c r="A50" s="22" t="s">
        <v>39</v>
      </c>
      <c r="B50" s="39" t="s">
        <v>68</v>
      </c>
      <c r="C50" s="24">
        <v>247</v>
      </c>
      <c r="D50" s="25">
        <v>247</v>
      </c>
      <c r="E50" s="20">
        <f>D50/C50*100</f>
        <v>100</v>
      </c>
      <c r="F50" s="20" t="e">
        <f>E50/#REF!*100</f>
        <v>#REF!</v>
      </c>
      <c r="G50" s="35"/>
      <c r="I50" s="5"/>
      <c r="J50" s="5"/>
    </row>
    <row r="51" spans="1:10" ht="14.25" customHeight="1">
      <c r="A51" s="22" t="s">
        <v>40</v>
      </c>
      <c r="B51" s="39" t="s">
        <v>69</v>
      </c>
      <c r="C51" s="24">
        <v>135.7</v>
      </c>
      <c r="D51" s="25">
        <v>135.7</v>
      </c>
      <c r="E51" s="20">
        <f>D51/C51*100</f>
        <v>100</v>
      </c>
      <c r="F51" s="26"/>
      <c r="G51" s="35"/>
      <c r="I51" s="5"/>
      <c r="J51" s="5"/>
    </row>
    <row r="52" spans="1:11" ht="14.25" customHeight="1">
      <c r="A52" s="22" t="s">
        <v>92</v>
      </c>
      <c r="B52" s="39" t="s">
        <v>70</v>
      </c>
      <c r="C52" s="24">
        <v>8285.6</v>
      </c>
      <c r="D52" s="25">
        <v>8137.2</v>
      </c>
      <c r="E52" s="20">
        <f>D52/C52*100</f>
        <v>98.20894081297672</v>
      </c>
      <c r="F52" s="26" t="e">
        <f>D52*100/#REF!</f>
        <v>#REF!</v>
      </c>
      <c r="G52" s="35"/>
      <c r="J52" s="5"/>
      <c r="K52" s="5"/>
    </row>
    <row r="53" spans="1:7" ht="14.25" customHeight="1">
      <c r="A53" s="22" t="s">
        <v>112</v>
      </c>
      <c r="B53" s="39" t="s">
        <v>71</v>
      </c>
      <c r="C53" s="24">
        <v>18377</v>
      </c>
      <c r="D53" s="25">
        <v>17360.1</v>
      </c>
      <c r="E53" s="20">
        <f>D53/C53*100</f>
        <v>94.46645263100613</v>
      </c>
      <c r="F53" s="26" t="e">
        <f>D53*100/#REF!</f>
        <v>#REF!</v>
      </c>
      <c r="G53" s="35"/>
    </row>
    <row r="54" spans="1:7" ht="14.25" customHeight="1">
      <c r="A54" s="40" t="s">
        <v>41</v>
      </c>
      <c r="B54" s="31" t="s">
        <v>36</v>
      </c>
      <c r="C54" s="32">
        <f>SUM(C56:C57)</f>
        <v>3953.4</v>
      </c>
      <c r="D54" s="32">
        <f>SUM(D56:D57)</f>
        <v>3943.1</v>
      </c>
      <c r="E54" s="17">
        <f>D54/C54*100</f>
        <v>99.7394647645065</v>
      </c>
      <c r="F54" s="26" t="e">
        <f>D54*100/#REF!</f>
        <v>#REF!</v>
      </c>
      <c r="G54" s="27">
        <f>D54/D85*100</f>
        <v>0.7199334530331564</v>
      </c>
    </row>
    <row r="55" spans="1:7" ht="14.25" customHeight="1">
      <c r="A55" s="40"/>
      <c r="B55" s="23" t="s">
        <v>58</v>
      </c>
      <c r="C55" s="32"/>
      <c r="D55" s="36"/>
      <c r="E55" s="17"/>
      <c r="F55" s="26"/>
      <c r="G55" s="27"/>
    </row>
    <row r="56" spans="1:7" ht="15" customHeight="1">
      <c r="A56" s="22" t="s">
        <v>43</v>
      </c>
      <c r="B56" s="23" t="s">
        <v>107</v>
      </c>
      <c r="C56" s="24">
        <v>3908.4</v>
      </c>
      <c r="D56" s="41">
        <v>3898.1</v>
      </c>
      <c r="E56" s="20">
        <f>D56/C56*100</f>
        <v>99.73646504963668</v>
      </c>
      <c r="F56" s="26" t="e">
        <f>D56*100/#REF!</f>
        <v>#REF!</v>
      </c>
      <c r="G56" s="35"/>
    </row>
    <row r="57" spans="1:7" ht="13.5" customHeight="1">
      <c r="A57" s="22" t="s">
        <v>113</v>
      </c>
      <c r="B57" s="23" t="s">
        <v>66</v>
      </c>
      <c r="C57" s="24">
        <v>45</v>
      </c>
      <c r="D57" s="41">
        <v>45</v>
      </c>
      <c r="E57" s="20">
        <f>D57/C57*100</f>
        <v>100</v>
      </c>
      <c r="F57" s="26"/>
      <c r="G57" s="35"/>
    </row>
    <row r="58" spans="1:9" ht="17.25" customHeight="1">
      <c r="A58" s="40" t="s">
        <v>44</v>
      </c>
      <c r="B58" s="31" t="s">
        <v>37</v>
      </c>
      <c r="C58" s="32">
        <f>SUM(C60:C61)</f>
        <v>313287</v>
      </c>
      <c r="D58" s="36">
        <f>SUM(D60:D61)</f>
        <v>311447.1</v>
      </c>
      <c r="E58" s="17">
        <f>D58/C58*100</f>
        <v>99.41271102854571</v>
      </c>
      <c r="F58" s="26"/>
      <c r="G58" s="27">
        <f>D58/D85*100</f>
        <v>56.864189632563914</v>
      </c>
      <c r="I58" s="5"/>
    </row>
    <row r="59" spans="1:9" ht="12.75" customHeight="1">
      <c r="A59" s="40"/>
      <c r="B59" s="23" t="s">
        <v>58</v>
      </c>
      <c r="C59" s="32"/>
      <c r="D59" s="36"/>
      <c r="E59" s="17"/>
      <c r="F59" s="26"/>
      <c r="G59" s="27"/>
      <c r="I59" s="5"/>
    </row>
    <row r="60" spans="1:9" ht="14.25" customHeight="1">
      <c r="A60" s="22" t="s">
        <v>46</v>
      </c>
      <c r="B60" s="23" t="s">
        <v>72</v>
      </c>
      <c r="C60" s="24">
        <v>309698.5</v>
      </c>
      <c r="D60" s="41">
        <v>307864.3</v>
      </c>
      <c r="E60" s="20">
        <f>D60/C60*100</f>
        <v>99.40774656641864</v>
      </c>
      <c r="F60" s="26" t="e">
        <f>D60*100/#REF!</f>
        <v>#REF!</v>
      </c>
      <c r="G60" s="35"/>
      <c r="I60" s="5"/>
    </row>
    <row r="61" spans="1:7" ht="14.25" customHeight="1">
      <c r="A61" s="22" t="s">
        <v>93</v>
      </c>
      <c r="B61" s="23" t="s">
        <v>73</v>
      </c>
      <c r="C61" s="24">
        <v>3588.5</v>
      </c>
      <c r="D61" s="25">
        <v>3582.8</v>
      </c>
      <c r="E61" s="20">
        <f>D61/C61*100</f>
        <v>99.84115925874322</v>
      </c>
      <c r="F61" s="26" t="e">
        <f>D61*100/#REF!</f>
        <v>#REF!</v>
      </c>
      <c r="G61" s="27"/>
    </row>
    <row r="62" spans="1:7" ht="14.25" customHeight="1">
      <c r="A62" s="40" t="s">
        <v>114</v>
      </c>
      <c r="B62" s="31" t="s">
        <v>38</v>
      </c>
      <c r="C62" s="32">
        <f>SUM(C64:C65)</f>
        <v>66832.5</v>
      </c>
      <c r="D62" s="36">
        <f>SUM(D64:D65)</f>
        <v>64720.6</v>
      </c>
      <c r="E62" s="17">
        <f>D62/C62*100</f>
        <v>96.84001047394605</v>
      </c>
      <c r="F62" s="26" t="e">
        <f>D62*100/#REF!</f>
        <v>#REF!</v>
      </c>
      <c r="G62" s="27">
        <f>D62/D85*100</f>
        <v>11.816724161288757</v>
      </c>
    </row>
    <row r="63" spans="1:7" ht="12" customHeight="1">
      <c r="A63" s="40"/>
      <c r="B63" s="23" t="s">
        <v>58</v>
      </c>
      <c r="C63" s="32"/>
      <c r="D63" s="36"/>
      <c r="E63" s="17"/>
      <c r="F63" s="26"/>
      <c r="G63" s="27"/>
    </row>
    <row r="64" spans="1:7" ht="15" customHeight="1">
      <c r="A64" s="22" t="s">
        <v>115</v>
      </c>
      <c r="B64" s="23" t="s">
        <v>74</v>
      </c>
      <c r="C64" s="24">
        <v>64796</v>
      </c>
      <c r="D64" s="41">
        <v>62696.7</v>
      </c>
      <c r="E64" s="20">
        <f>D64/C64*100</f>
        <v>96.76013951478485</v>
      </c>
      <c r="F64" s="26" t="e">
        <f>D64*100/#REF!</f>
        <v>#REF!</v>
      </c>
      <c r="G64" s="35"/>
    </row>
    <row r="65" spans="1:7" ht="14.25" customHeight="1">
      <c r="A65" s="22" t="s">
        <v>116</v>
      </c>
      <c r="B65" s="23" t="s">
        <v>75</v>
      </c>
      <c r="C65" s="24">
        <v>2036.5</v>
      </c>
      <c r="D65" s="25">
        <v>2023.9</v>
      </c>
      <c r="E65" s="20">
        <f>D65/C65*100</f>
        <v>99.38129143137738</v>
      </c>
      <c r="F65" s="26" t="e">
        <f>D65*100/#REF!</f>
        <v>#REF!</v>
      </c>
      <c r="G65" s="35"/>
    </row>
    <row r="66" spans="1:7" ht="14.25" customHeight="1">
      <c r="A66" s="40" t="s">
        <v>117</v>
      </c>
      <c r="B66" s="31" t="s">
        <v>42</v>
      </c>
      <c r="C66" s="32">
        <f>SUM(C68:C70)</f>
        <v>2572</v>
      </c>
      <c r="D66" s="36">
        <f>SUM(D68:D70)</f>
        <v>2572</v>
      </c>
      <c r="E66" s="17">
        <f>D66/C66*100</f>
        <v>100</v>
      </c>
      <c r="F66" s="26" t="e">
        <f>D66*100/#REF!</f>
        <v>#REF!</v>
      </c>
      <c r="G66" s="27">
        <f>D66/D85*100</f>
        <v>0.46959723091001454</v>
      </c>
    </row>
    <row r="67" spans="1:7" ht="14.25" customHeight="1">
      <c r="A67" s="40"/>
      <c r="B67" s="23" t="s">
        <v>58</v>
      </c>
      <c r="C67" s="32"/>
      <c r="D67" s="36"/>
      <c r="E67" s="17"/>
      <c r="F67" s="26"/>
      <c r="G67" s="27"/>
    </row>
    <row r="68" spans="1:7" ht="14.25" customHeight="1">
      <c r="A68" s="22" t="s">
        <v>118</v>
      </c>
      <c r="B68" s="23" t="s">
        <v>85</v>
      </c>
      <c r="C68" s="24">
        <v>761</v>
      </c>
      <c r="D68" s="41">
        <v>761</v>
      </c>
      <c r="E68" s="20">
        <f aca="true" t="shared" si="1" ref="E68:E89">D68/C68*100</f>
        <v>100</v>
      </c>
      <c r="F68" s="26" t="e">
        <f>D68*100/#REF!</f>
        <v>#REF!</v>
      </c>
      <c r="G68" s="35"/>
    </row>
    <row r="69" spans="1:10" ht="14.25" customHeight="1">
      <c r="A69" s="22" t="s">
        <v>119</v>
      </c>
      <c r="B69" s="23" t="s">
        <v>86</v>
      </c>
      <c r="C69" s="24">
        <v>275.8</v>
      </c>
      <c r="D69" s="25">
        <v>275.8</v>
      </c>
      <c r="E69" s="20">
        <f t="shared" si="1"/>
        <v>100</v>
      </c>
      <c r="F69" s="26" t="e">
        <f>D69*100/#REF!</f>
        <v>#REF!</v>
      </c>
      <c r="G69" s="35"/>
      <c r="H69" s="5"/>
      <c r="I69" s="5"/>
      <c r="J69" s="5"/>
    </row>
    <row r="70" spans="1:10" ht="14.25" customHeight="1">
      <c r="A70" s="22" t="s">
        <v>120</v>
      </c>
      <c r="B70" s="23" t="s">
        <v>87</v>
      </c>
      <c r="C70" s="24">
        <v>1535.2</v>
      </c>
      <c r="D70" s="25">
        <v>1535.2</v>
      </c>
      <c r="E70" s="20">
        <f t="shared" si="1"/>
        <v>100</v>
      </c>
      <c r="F70" s="26" t="e">
        <f>D70*100/#REF!</f>
        <v>#REF!</v>
      </c>
      <c r="G70" s="35"/>
      <c r="H70" s="5"/>
      <c r="I70" s="5"/>
      <c r="J70" s="5"/>
    </row>
    <row r="71" spans="1:10" ht="14.25" customHeight="1">
      <c r="A71" s="40" t="s">
        <v>121</v>
      </c>
      <c r="B71" s="31" t="s">
        <v>45</v>
      </c>
      <c r="C71" s="32">
        <v>669.2</v>
      </c>
      <c r="D71" s="36">
        <v>639.1</v>
      </c>
      <c r="E71" s="17">
        <f t="shared" si="1"/>
        <v>95.5020920502092</v>
      </c>
      <c r="F71" s="34"/>
      <c r="G71" s="27">
        <f>D71/D85*100</f>
        <v>0.11668724349711908</v>
      </c>
      <c r="H71" s="5"/>
      <c r="I71" s="5"/>
      <c r="J71" s="5"/>
    </row>
    <row r="72" spans="1:7" ht="15" customHeight="1">
      <c r="A72" s="22" t="s">
        <v>122</v>
      </c>
      <c r="B72" s="23" t="s">
        <v>88</v>
      </c>
      <c r="C72" s="24">
        <v>669.2</v>
      </c>
      <c r="D72" s="41">
        <v>639.1</v>
      </c>
      <c r="E72" s="20">
        <f t="shared" si="1"/>
        <v>95.5020920502092</v>
      </c>
      <c r="F72" s="26" t="e">
        <f>D72*100/#REF!</f>
        <v>#REF!</v>
      </c>
      <c r="G72" s="35"/>
    </row>
    <row r="73" spans="1:7" ht="17.25" customHeight="1">
      <c r="A73" s="40" t="s">
        <v>123</v>
      </c>
      <c r="B73" s="31" t="s">
        <v>47</v>
      </c>
      <c r="C73" s="32">
        <f>SUM(C74:C84)</f>
        <v>23177.4</v>
      </c>
      <c r="D73" s="36">
        <f>SUM(D74:D84)</f>
        <v>23027.5</v>
      </c>
      <c r="E73" s="17">
        <f t="shared" si="1"/>
        <v>99.35324928594234</v>
      </c>
      <c r="F73" s="34"/>
      <c r="G73" s="27">
        <f>D73/D85*100</f>
        <v>4.2043741192769675</v>
      </c>
    </row>
    <row r="74" spans="1:8" ht="15.75" customHeight="1">
      <c r="A74" s="22" t="s">
        <v>124</v>
      </c>
      <c r="B74" s="23" t="s">
        <v>78</v>
      </c>
      <c r="C74" s="24">
        <v>131.9</v>
      </c>
      <c r="D74" s="41">
        <v>76.1</v>
      </c>
      <c r="E74" s="20">
        <f t="shared" si="1"/>
        <v>57.695223654283545</v>
      </c>
      <c r="F74" s="26" t="e">
        <f>D74*100/#REF!</f>
        <v>#REF!</v>
      </c>
      <c r="G74" s="35"/>
      <c r="H74" s="4"/>
    </row>
    <row r="75" spans="1:7" ht="14.25" customHeight="1">
      <c r="A75" s="22" t="s">
        <v>125</v>
      </c>
      <c r="B75" s="23" t="s">
        <v>79</v>
      </c>
      <c r="C75" s="24">
        <v>1866.9</v>
      </c>
      <c r="D75" s="25">
        <v>1866.9</v>
      </c>
      <c r="E75" s="20">
        <f t="shared" si="1"/>
        <v>100</v>
      </c>
      <c r="F75" s="26" t="e">
        <f>D75*100/#REF!</f>
        <v>#REF!</v>
      </c>
      <c r="G75" s="35"/>
    </row>
    <row r="76" spans="1:7" ht="14.25" customHeight="1">
      <c r="A76" s="22" t="s">
        <v>126</v>
      </c>
      <c r="B76" s="23" t="s">
        <v>80</v>
      </c>
      <c r="C76" s="24">
        <v>641.7</v>
      </c>
      <c r="D76" s="25">
        <v>633.2</v>
      </c>
      <c r="E76" s="20">
        <f t="shared" si="1"/>
        <v>98.67539348605267</v>
      </c>
      <c r="F76" s="26" t="e">
        <f>D76*100/#REF!</f>
        <v>#REF!</v>
      </c>
      <c r="G76" s="35"/>
    </row>
    <row r="77" spans="1:7" ht="14.25" customHeight="1">
      <c r="A77" s="22" t="s">
        <v>127</v>
      </c>
      <c r="B77" s="23" t="s">
        <v>81</v>
      </c>
      <c r="C77" s="24">
        <v>5680.9</v>
      </c>
      <c r="D77" s="25">
        <v>5680.9</v>
      </c>
      <c r="E77" s="20">
        <f t="shared" si="1"/>
        <v>100</v>
      </c>
      <c r="F77" s="26"/>
      <c r="G77" s="35"/>
    </row>
    <row r="78" spans="1:7" ht="14.25" customHeight="1">
      <c r="A78" s="22" t="s">
        <v>128</v>
      </c>
      <c r="B78" s="23" t="s">
        <v>82</v>
      </c>
      <c r="C78" s="24">
        <v>141</v>
      </c>
      <c r="D78" s="25">
        <v>141</v>
      </c>
      <c r="E78" s="20">
        <f t="shared" si="1"/>
        <v>100</v>
      </c>
      <c r="F78" s="26"/>
      <c r="G78" s="35"/>
    </row>
    <row r="79" spans="1:7" ht="14.25" customHeight="1">
      <c r="A79" s="22" t="s">
        <v>129</v>
      </c>
      <c r="B79" s="23" t="s">
        <v>83</v>
      </c>
      <c r="C79" s="24">
        <v>4306.6</v>
      </c>
      <c r="D79" s="25">
        <v>4306.6</v>
      </c>
      <c r="E79" s="20">
        <f t="shared" si="1"/>
        <v>100</v>
      </c>
      <c r="F79" s="26"/>
      <c r="G79" s="35"/>
    </row>
    <row r="80" spans="1:7" ht="14.25" customHeight="1">
      <c r="A80" s="42" t="s">
        <v>130</v>
      </c>
      <c r="B80" s="43" t="s">
        <v>84</v>
      </c>
      <c r="C80" s="44">
        <v>209.6</v>
      </c>
      <c r="D80" s="45">
        <v>208.6</v>
      </c>
      <c r="E80" s="24">
        <f t="shared" si="1"/>
        <v>99.52290076335878</v>
      </c>
      <c r="F80" s="46"/>
      <c r="G80" s="47"/>
    </row>
    <row r="81" spans="1:7" ht="39.75" customHeight="1">
      <c r="A81" s="42" t="s">
        <v>131</v>
      </c>
      <c r="B81" s="29" t="s">
        <v>102</v>
      </c>
      <c r="C81" s="44">
        <v>1117.2</v>
      </c>
      <c r="D81" s="45">
        <v>1117.1</v>
      </c>
      <c r="E81" s="44">
        <f t="shared" si="1"/>
        <v>99.99104905119941</v>
      </c>
      <c r="F81" s="48"/>
      <c r="G81" s="49"/>
    </row>
    <row r="82" spans="1:7" ht="29.25" customHeight="1">
      <c r="A82" s="42" t="s">
        <v>132</v>
      </c>
      <c r="B82" s="29" t="s">
        <v>103</v>
      </c>
      <c r="C82" s="44">
        <v>243.8</v>
      </c>
      <c r="D82" s="45">
        <v>222.8</v>
      </c>
      <c r="E82" s="44">
        <f t="shared" si="1"/>
        <v>91.38638228055783</v>
      </c>
      <c r="F82" s="48"/>
      <c r="G82" s="49"/>
    </row>
    <row r="83" spans="1:7" ht="14.25" customHeight="1">
      <c r="A83" s="42" t="s">
        <v>133</v>
      </c>
      <c r="B83" s="43" t="s">
        <v>77</v>
      </c>
      <c r="C83" s="44">
        <v>8737.6</v>
      </c>
      <c r="D83" s="45">
        <v>8737.6</v>
      </c>
      <c r="E83" s="44">
        <f t="shared" si="1"/>
        <v>100</v>
      </c>
      <c r="F83" s="48"/>
      <c r="G83" s="49"/>
    </row>
    <row r="84" spans="1:7" ht="13.5" customHeight="1" thickBot="1">
      <c r="A84" s="42" t="s">
        <v>134</v>
      </c>
      <c r="B84" s="50" t="s">
        <v>76</v>
      </c>
      <c r="C84" s="54">
        <v>100.2</v>
      </c>
      <c r="D84" s="45">
        <v>36.7</v>
      </c>
      <c r="E84" s="44">
        <f t="shared" si="1"/>
        <v>36.62674650698603</v>
      </c>
      <c r="F84" s="48"/>
      <c r="G84" s="49"/>
    </row>
    <row r="85" spans="1:10" ht="15.75" thickBot="1">
      <c r="A85" s="51"/>
      <c r="B85" s="55" t="s">
        <v>48</v>
      </c>
      <c r="C85" s="70">
        <f>C7+C26+C27+C28+C30+C32+C36+C41+C43+C44+C45+C48+C54+C58+C62+C66+C71+C73+C37+C40+C46+C38+C39+C42+C47</f>
        <v>559321.8</v>
      </c>
      <c r="D85" s="71">
        <f>D7+D26+D27+D28+D30+D32+D36+D41+D43+D44+D45+D48+D54+D58+D62+D66+D71+D73+D37+D40+D46+D38+D39+D42+D47</f>
        <v>547703.3999999999</v>
      </c>
      <c r="E85" s="71">
        <f t="shared" si="1"/>
        <v>97.92277004043109</v>
      </c>
      <c r="F85" s="72" t="e">
        <f>F7+F26+#REF!+F27+F28+F30+F32+#REF!+#REF!+F36+F41+F43+F44+F45+F48+F54+F58+F62+F66+F71+#REF!+#REF!+F37+#REF!</f>
        <v>#REF!</v>
      </c>
      <c r="G85" s="71">
        <f>G7+G26+G27+G28+G30+G32+G36+G41+G43+G44+G45+G48+G54+G58+G62+G66+G71+G73+G37+G40+G38+G39+G42</f>
        <v>99.96315524059192</v>
      </c>
      <c r="H85" s="4"/>
      <c r="J85" s="4"/>
    </row>
    <row r="86" spans="1:9" ht="27.75" customHeight="1">
      <c r="A86" s="7"/>
      <c r="B86" s="68" t="s">
        <v>89</v>
      </c>
      <c r="C86" s="78">
        <v>21829.3</v>
      </c>
      <c r="D86" s="79">
        <v>21829.3</v>
      </c>
      <c r="E86" s="79">
        <f t="shared" si="1"/>
        <v>100</v>
      </c>
      <c r="F86" s="79" t="e">
        <f>F7+F26+#REF!+F27+F28+F30+F32+#REF!+F36+#REF!+F43+#REF!+F48+#REF!+F56+F60+F64+F68+#REF!+F72+#REF!+F74+F41+#REF!+#REF!</f>
        <v>#REF!</v>
      </c>
      <c r="G86" s="80"/>
      <c r="H86" s="4"/>
      <c r="I86" s="4"/>
    </row>
    <row r="87" spans="1:8" ht="15.75" customHeight="1">
      <c r="A87" s="8"/>
      <c r="B87" s="31" t="s">
        <v>90</v>
      </c>
      <c r="C87" s="81">
        <v>914.6</v>
      </c>
      <c r="D87" s="76">
        <v>914.6</v>
      </c>
      <c r="E87" s="75">
        <f t="shared" si="1"/>
        <v>100</v>
      </c>
      <c r="F87" s="77" t="e">
        <f>D87*100/#REF!</f>
        <v>#REF!</v>
      </c>
      <c r="G87" s="52"/>
      <c r="H87" s="4"/>
    </row>
    <row r="88" spans="1:9" ht="17.25" customHeight="1" thickBot="1">
      <c r="A88" s="8"/>
      <c r="B88" s="69" t="s">
        <v>91</v>
      </c>
      <c r="C88" s="82">
        <v>31342.3</v>
      </c>
      <c r="D88" s="83">
        <v>30776.7</v>
      </c>
      <c r="E88" s="84">
        <f t="shared" si="1"/>
        <v>98.19541003691498</v>
      </c>
      <c r="F88" s="85"/>
      <c r="G88" s="86"/>
      <c r="H88" s="4"/>
      <c r="I88" s="4"/>
    </row>
    <row r="89" spans="1:7" ht="15.75" customHeight="1" thickBot="1">
      <c r="A89" s="9"/>
      <c r="B89" s="55" t="s">
        <v>49</v>
      </c>
      <c r="C89" s="73">
        <f>C85+C86+C87+C88</f>
        <v>613408.0000000001</v>
      </c>
      <c r="D89" s="56">
        <f>D85+D86+D87+D88</f>
        <v>601223.9999999999</v>
      </c>
      <c r="E89" s="74">
        <f t="shared" si="1"/>
        <v>98.01372006886115</v>
      </c>
      <c r="F89" s="87" t="e">
        <f>F86+F87+F88+#REF!+#REF!</f>
        <v>#REF!</v>
      </c>
      <c r="G89" s="56">
        <f>G85</f>
        <v>99.96315524059192</v>
      </c>
    </row>
    <row r="90" spans="1:7" ht="12" customHeight="1">
      <c r="A90" s="10"/>
      <c r="B90" s="57"/>
      <c r="C90" s="58"/>
      <c r="D90" s="58"/>
      <c r="E90" s="58"/>
      <c r="F90" s="58"/>
      <c r="G90" s="58"/>
    </row>
    <row r="91" spans="1:7" ht="25.5" customHeight="1">
      <c r="A91" s="90" t="s">
        <v>104</v>
      </c>
      <c r="B91" s="91"/>
      <c r="C91" s="91"/>
      <c r="D91" s="91"/>
      <c r="E91" s="91"/>
      <c r="F91" s="91"/>
      <c r="G91" s="91"/>
    </row>
    <row r="92" spans="1:9" ht="13.5" customHeight="1">
      <c r="A92" s="59"/>
      <c r="B92" s="11"/>
      <c r="C92" s="12"/>
      <c r="D92" s="59"/>
      <c r="E92" s="59"/>
      <c r="F92" s="59"/>
      <c r="G92" s="59"/>
      <c r="H92" s="4"/>
      <c r="I92" s="4"/>
    </row>
    <row r="93" spans="2:8" ht="12.75">
      <c r="B93" s="11"/>
      <c r="C93" s="11"/>
      <c r="H93" s="1" t="s">
        <v>50</v>
      </c>
    </row>
    <row r="94" spans="2:3" ht="12.75">
      <c r="B94" s="13"/>
      <c r="C94" s="11"/>
    </row>
    <row r="95" ht="12.75">
      <c r="C95" s="11"/>
    </row>
    <row r="98" spans="3:5" ht="12.75">
      <c r="C98" s="4"/>
      <c r="D98" s="4"/>
      <c r="E98" s="4"/>
    </row>
    <row r="99" spans="4:5" ht="12.75">
      <c r="D99" s="4"/>
      <c r="E99" s="4"/>
    </row>
  </sheetData>
  <sheetProtection/>
  <mergeCells count="10">
    <mergeCell ref="A91:G91"/>
    <mergeCell ref="A1:G1"/>
    <mergeCell ref="A2:G2"/>
    <mergeCell ref="A3:G3"/>
    <mergeCell ref="A4:G4"/>
    <mergeCell ref="A5:B6"/>
    <mergeCell ref="C5:C6"/>
    <mergeCell ref="D5:D6"/>
    <mergeCell ref="E5:E6"/>
    <mergeCell ref="G5:G6"/>
  </mergeCells>
  <printOptions/>
  <pageMargins left="0.3937007874015748" right="0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Калагина Валентина Федоровна</dc:creator>
  <cp:keywords/>
  <dc:description/>
  <cp:lastModifiedBy>Лукашевич Валентина Николаевна</cp:lastModifiedBy>
  <cp:lastPrinted>2017-01-15T12:50:13Z</cp:lastPrinted>
  <dcterms:created xsi:type="dcterms:W3CDTF">2014-02-12T09:13:33Z</dcterms:created>
  <dcterms:modified xsi:type="dcterms:W3CDTF">2017-03-16T10:30:25Z</dcterms:modified>
  <cp:category/>
  <cp:version/>
  <cp:contentType/>
  <cp:contentStatus/>
</cp:coreProperties>
</file>