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11760" tabRatio="512" activeTab="0"/>
  </bookViews>
  <sheets>
    <sheet name="Лист 1" sheetId="1" r:id="rId1"/>
  </sheets>
  <definedNames>
    <definedName name="_xlnm.Print_Titles" localSheetId="0">'Лист 1'!$3:$4</definedName>
    <definedName name="_xlnm.Print_Area" localSheetId="0">'Лист 1'!$B$659:$L$691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86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<sst xmlns="http://schemas.openxmlformats.org/spreadsheetml/2006/main" count="1227" uniqueCount="404">
  <si>
    <t>Увеличение количества муниципальных служащих, получивших дополнительное профессиональное образование (прошедших повышение квалификации, профессиональную переподготовку, %</t>
  </si>
  <si>
    <t>Увеличение численности муниципальных служащих, принявших участие в семинарах и совещаниях по вопросам муниципальной службы , %</t>
  </si>
  <si>
    <t>Удовлетворенность населения деятельностью органов местного самоуправления Воскресенского муниципального района, %</t>
  </si>
  <si>
    <t>Снижение количества актов прокурорского реагирования на муниципальные правовые акты, %</t>
  </si>
  <si>
    <t>Управление делами Воскресенского муниципального района Нижегородской области</t>
  </si>
  <si>
    <t>% исполнения годовому  плану</t>
  </si>
  <si>
    <t>Приобретение специальных коробок</t>
  </si>
  <si>
    <t xml:space="preserve">Администрация Воскресенского муниципального района
</t>
  </si>
  <si>
    <t>Количество единиц хранения архивного фонда, шт.</t>
  </si>
  <si>
    <t xml:space="preserve">Отдел культуры, молодежной политики и спорта </t>
  </si>
  <si>
    <t>МП «Содействие занятости населения Воскресенского муниципального района Нижегородской области» на 2018-2020 годы, утверждена постановлением администрации Воскресенского муниципального района Нижегородской области от 20 ноября 2017 года № 1282 (в ред.пост. от 06.04.2018 № 446)</t>
  </si>
  <si>
    <t>"Развитие дополнительного образования в сфере культуры"</t>
  </si>
  <si>
    <t>"Развитие библиотечного дела"</t>
  </si>
  <si>
    <t>"Развитие музейного дела"</t>
  </si>
  <si>
    <t>"Развитие культурно-досуговой деятельности"</t>
  </si>
  <si>
    <t>Сохранение и развитие материально-технической базы Воскресенского ЦКД</t>
  </si>
  <si>
    <t>Расходы на обеспечение деятельности муниципальных Домов культуры</t>
  </si>
  <si>
    <t>Подпрограмма 3 «Создание условий для развития печатного средства массовой информации Воскресенского муниципального района – районной газеты «Воскресенская жизнь»</t>
  </si>
  <si>
    <t>Субсидии на финансирование деятельности редакции региональной телепрограммы "Наш край"</t>
  </si>
  <si>
    <t xml:space="preserve">Количество архивных
документов, находящихся в специальных коробках, шт.
</t>
  </si>
  <si>
    <t xml:space="preserve">Подпрограмма «Развитие предпринимательства в Воскресенском муниципальном районе Нижегородской области»
</t>
  </si>
  <si>
    <t>Администрация Воскресенского муниципального района</t>
  </si>
  <si>
    <t>Формирование земельных участков для жилищного строительства, в т.ч. ИЖС</t>
  </si>
  <si>
    <t xml:space="preserve">не более 5 </t>
  </si>
  <si>
    <t>Реализация мер муниципальной поддержки кадрового потенциала АПК</t>
  </si>
  <si>
    <t>Расходы на  субсидирование на содержание маточного поголовья мясного скота в рамках реализации экономически значимой программы "Развитие мясного скотоводства в Нижегородской области на 2015-2020 годы"</t>
  </si>
  <si>
    <t>Расходы на субсидирование части затрат по поддержке племенного животноводства</t>
  </si>
  <si>
    <t>Возмещение части затрат на уплату процентов за пользование инвестиционными кредитными ресурсами, привлекаемыми сельхозтоваропроизводителями и организациями АПК и направляемыми в основной капитал сельского хозяйства и приобретение сельскохозяйственной техники и оборудования в растениеводстве *</t>
  </si>
  <si>
    <t>МП «Развитие культуры, молодежной политики и спорта  Воскресенского муниципального района Нижегородской области» на 2018-2020 годы, утвержденная постановлением администрации Воскресенского муниципального района от 20.11.2017 № 1288 (в редакции постановлений от 02.02.2018 № 153, от 25.06.2018 № 678)</t>
  </si>
  <si>
    <t>Расходы на обеспечение деятельности МКОУ ДО Воскресенская ДШИ</t>
  </si>
  <si>
    <t>Отдел культуры, молодежной политики и спорта, МКОУ ДО ДШИ</t>
  </si>
  <si>
    <t>Расходы за счёт средств фонда на поддержку территорий на обеспечение сохранности фондов.</t>
  </si>
  <si>
    <t>Отдел культуры, молодежной политики и спорта, МКУК «Воскресенский районный Народный краеведческий музей», МКУК «Историко-культурный и природно-ландшафтный музей-заповедник «Град Китеж»</t>
  </si>
  <si>
    <t>Реализация мер государственной поддержки кадрового потенциала АПК (в соответствии с Законом Нижегородской области от 01.11.2008 № 149-З) *</t>
  </si>
  <si>
    <t>Объем эфирного времени телепрограммы «Наш край», мин.</t>
  </si>
  <si>
    <t>Уровень обеспеченности жителей района газетой «Воскресенская Жизнь»,%</t>
  </si>
  <si>
    <t>Информация о мониторинге муниципальных программ Воскресенского муниципального района за I полугодие 2018 год</t>
  </si>
  <si>
    <t>Удельный вес общего объема дотаций на выравнивание бюджетной обеспеченности поселений и иных межбюджетных трансфертов на поддержку мер по обеспечению сбалансированности бюджетов поселений в общем объеме межбюджетных трансфертов составляет, %</t>
  </si>
  <si>
    <t>не менее 90</t>
  </si>
  <si>
    <t>МП «Управление муниципальными финансами и муниципальным долгом Воскресенского муниципального района Нижегородской области» на 2018 - 2020 годы, утвержденная постановлением администрации Воскресенского муниципального района Нижегородской области от 20 ноября 2017 года № 1270 (в редакции постановлений от 30.01.2018 № 112, от 14.06.2018 № 618)</t>
  </si>
  <si>
    <t>МП «Управление муниципальным имуществом Воскресенского муниципального района Нижегородской области»  на 2018-2020 годы, утверждена постановлением администрации Воскресенского муниципального района от 20.11.2017 № 1276 (в ред.пост.от 29.01.2018 № 105, от 15.06.2018 № 621)</t>
  </si>
  <si>
    <t>Проведение технической инвентаризации объектов недвижимого имущества, линейных сооружений, в т.ч. имущества казны, изготовление технических планов, постановка на кадастровый учет и государственная регистрация прав, в том числе и для реализации прогнозного плана (программы) приватизации муниципального имущества</t>
  </si>
  <si>
    <t xml:space="preserve">МП «Улучшение условий и охраны труда в Воскресенском муниципальном районе Нижегородской области» на 2018-2020 годы, утвержденная постановлением администрации Воскресенского муниципального района Нижегородской области от 20 ноября 2017 года № 1278 (в редакции постановления от 13.03.2018 № 344)
</t>
  </si>
  <si>
    <t xml:space="preserve">Уровень травматизма на производстве в расчете на 1000 работающих, чел. на 1000 работающих
</t>
  </si>
  <si>
    <t xml:space="preserve">Уровень травматизма на производстве со смертельным исходом в расчете на 1000 работающих, чел.
на 1000 работающих
</t>
  </si>
  <si>
    <t xml:space="preserve">Показатель профессиональной заболеваемости в расчете на 10 тысяч работающих, чел. на 10 тысяч работающих
</t>
  </si>
  <si>
    <t xml:space="preserve">Удельная численность лиц, которым впервые установлена инвалидность по трудовому увечью, в расчете на 10 тысяч работающих, чел. на 10 тысяч работающих
</t>
  </si>
  <si>
    <t>Удельный вес работников, занятых в условиях, не отвечающих санитарно-гигиеническим нормам, от общего количества занятых в экономике района, %</t>
  </si>
  <si>
    <t>Удельный вес руководителей и работников, обученных по программе «Охрана труда», от общего количества занятых в экономике района, %</t>
  </si>
  <si>
    <t xml:space="preserve">Удельный вес работников, занятых на рабочих местах, по которым проведена специальная оценка условий труда, от общего количества занятых в экономике района, %
</t>
  </si>
  <si>
    <t>Администрация Воскресенского района</t>
  </si>
  <si>
    <t>Уровень трудоустройства граждан, обратившихся за содействием в учреждения службы занятости населения в поисках подходящей работы, %</t>
  </si>
  <si>
    <t>ОБ*</t>
  </si>
  <si>
    <t>* средства направлены минуя счет Управления финансов администрации Воскресенского муниципального района</t>
  </si>
  <si>
    <t>БП*</t>
  </si>
  <si>
    <t>ФБ*</t>
  </si>
  <si>
    <t>Прочие*</t>
  </si>
  <si>
    <t xml:space="preserve">МП «Обеспечение жильем молодых семей Воскресенского муниципального района Нижегородской области» на 2018-2020 годы, утверждена постановлением администрации Воскресенского муниципального района от 20 ноября 2017 года № 1275 </t>
  </si>
  <si>
    <t>МП «Адресная инвестиционная программа Воскресенского муниципального района Нижегородской области» на 2018-2020 годы,  утверждена постановлением администрации Воскресенского муниципального района от 20.11.2017 № 1283, в ред. постановлений:от 07.02.2018 № 220, от 11.04.2018 № 458, от 22.06.2018 № 672</t>
  </si>
  <si>
    <t>Подпрограмма 1 «Адресная инвестиционная программа Воскресенского муниципального района Нижегородской области по строительству» на 2018-2020 годы</t>
  </si>
  <si>
    <t>Расходы на размещение рекламных конструкций</t>
  </si>
  <si>
    <t>Технические паспорта на вводимые объекты</t>
  </si>
  <si>
    <t>Корректировка генерального плана р.п. Воскресенское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</si>
  <si>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помещениями. Постановление Правительства НО от 28 мая 2010 года № 315 «Об обеспечении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помещениями.»</t>
  </si>
  <si>
    <t>Расходы на обеспечение жильём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жильём ветеранов Великой Отечественной войны 1941-1945 годов"</t>
  </si>
  <si>
    <t>Строительство водопровода р.п.Воскресенское, ул. Марунова</t>
  </si>
  <si>
    <t>Расширение газораспределительной сети р.п. Воскресенское Нижегородской области "Газопровод высокого давления 2 категории и низкого давления п. Калиниха ул. Ручина, Кооперативная, Папанина д. Задворка ШРП№ 13,14,15 2 этап</t>
  </si>
  <si>
    <t>Технадзор по объекту "Распределительный газопровод высокого, среднего и низкого давления и газопроводы-вводы к жилым домам с. Владимирское Воскресенского района Нижегородской области</t>
  </si>
  <si>
    <t>Радиационно-экологическое обследование территории объектов распределительных газопроводов и газопроводов-вводов к жилым домам р.п.Воскресенское</t>
  </si>
  <si>
    <t>Инженерно-гидрометеорологические изыскания на объекте "Распределительные газопроводы высого и низкого давления и газопроводы-вводы к жилым домам д.Чухломка Воскресенского муниципального района Нижегородской области"</t>
  </si>
  <si>
    <t>Распределительные газопроводы высокого, среднего и низкого давления и газопроводы-вводы к жилым домам с.Владимирское Воскресенского района Нижегородской области</t>
  </si>
  <si>
    <t>Расходы на предоставление социальных выплат на возмещение части процентной ставки по кредитам, полученным гражданами на газификацию жилья</t>
  </si>
  <si>
    <t>Проектная документация по берегоукреплению р. Уста в д. Большие Отары Воскресенского района Нижегородской области</t>
  </si>
  <si>
    <t>Расходы на реализацию программы "Формирование современной городской среды на территории Нижегородской области на 2018-2022 годы" софинансирование</t>
  </si>
  <si>
    <t>Финансирование проекта по реализации программы "Формирование современной городской среды на территории Нижегородской области на 2018-2022 годы"</t>
  </si>
  <si>
    <t>Оплата капитального ремонта крыши МОУ Галибихинская СШ</t>
  </si>
  <si>
    <t>Составление гидрогеологического заключения по сокращению санитарно-защитной зоны сибиреязвенного скотомогильника №С-21-16/218, расположенного у д. Якшиха</t>
  </si>
  <si>
    <t>Газоснабжение нежилых зданий (музей-заповедник "Град "Китеж")</t>
  </si>
  <si>
    <t>Ремонт школ Воскресенского района ( МОУ Владимирская средняя школа адрес: Нижегородская область, Воскресенский район, с. Владимирское, ул. Школьная, д. 37,МОУ Задворковская средняя школа адрес: Нижегородская область, Воскресенский район, д. Задворка, ул. Мира, д. 2,МОУ Глуховская средняя школа адрес: Нижегородская область, Воскресенский район, с. Глухово, ул. Школьная д.7,МОУ Староустинская основная школа адрес: Нижегородская область, Воскресенский район, с. Староустье, ул. Школьная, д.5)</t>
  </si>
  <si>
    <t>МП «Развитие услуг пассажирского транспорта на территории Воскресенского муниципального района Нижегородской области на 2018-2020 годы», утверждена постановлением администрации Воскресенского муниципального района от 20.11.2017 № 1277 (ред.пост. от 17.01.2018 № 35, от 31.01.2018 № 126, от 02.03.2018 № 319, от 20.03.2018 № 366, от 23.04.2018 № 483, от 20.06.2018 № 657)</t>
  </si>
  <si>
    <t>Обеспечение мониторинга и управления транспортными средствами, оснащёнными навигационно-связным оборудованием ГЛОНАСС или ГЛОНАСС/GPS, подключённых к РНИЦ</t>
  </si>
  <si>
    <t>Переоборудование автобусов на газ</t>
  </si>
  <si>
    <t>Содержание автостанции</t>
  </si>
  <si>
    <t>Приобретение мебели для автостанции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</si>
  <si>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активного населения, %</t>
  </si>
  <si>
    <t>Доля малого предпринимательства в общем объёме отгруженных товаров района (%)</t>
  </si>
  <si>
    <t>Расходы на осуществление выплат на возмещение части расходов по приобретению путевок в детские санатории,санаторно - оздоровительные центры (лагеря) круглогодичного действия, расположенные на территории РФ</t>
  </si>
  <si>
    <t>Расходы на реализацию мероприятий с гражданами пожилого возраста и инвалидами</t>
  </si>
  <si>
    <t>Доля пожилых граждан, принявших участие в районных общественно и социально значимых мероприятиях и в мероприятиях, предназначенных для реализации социокультурных потребностей пожилых граждан к общему количеству граждан, получающих пенсию по старости, участвующих в мероприятиях, %</t>
  </si>
  <si>
    <t>Доля ветеранов ВБД, участвующих в мероприятиях, %</t>
  </si>
  <si>
    <t>Доля инвалидов и детей-инвалидов, участвующих в мероприятиях по комплексной реабилитации, %</t>
  </si>
  <si>
    <t>Объем отгруженных товаров собственного производства (выполненных работ и услуг собственными силами) субъектами малого предпринимательства, млн.руб.</t>
  </si>
  <si>
    <t>Содержание МКУ «Природный парк «Воскресенское Поветлужье»</t>
  </si>
  <si>
    <t>Всего по подпрограмме</t>
  </si>
  <si>
    <t>Объем платных услуг, оказанных населению в сфере внутреннего и въездного туризма, млн.руб.</t>
  </si>
  <si>
    <t xml:space="preserve">План бюджетных ассигнований на 2018 год (тыс.руб.) </t>
  </si>
  <si>
    <t>Уточнённый план бюджетных ассигнований на 01.07.2018 (тыс.руб.)</t>
  </si>
  <si>
    <t>Количество экскурсантов, посещающих Воскресенский район, тыс.чел.</t>
  </si>
  <si>
    <t>Количество туристов, посещающих Воскресенский район, тыс.чел.</t>
  </si>
  <si>
    <t>Подпрограмма 2 «Развитие внутреннего и въездного туризма в Воскресенском муниципальном районе Нижегородской области»</t>
  </si>
  <si>
    <t xml:space="preserve">Подпрограмма 1.  «Повышение эффективности использования муниципального имущества и земельных ресурсов» </t>
  </si>
  <si>
    <t>,</t>
  </si>
  <si>
    <t>Отношение количества проведенных контрольных мероприятий к количеству контрольных мероприятий, предусмотренных планами контрольной деятельности на соответствующий финансовый год,%</t>
  </si>
  <si>
    <t>Формирование земельных участков, в том числе под объектами муниципальной собственности</t>
  </si>
  <si>
    <t>КУМИ</t>
  </si>
  <si>
    <t>Оценка рыночной стоимости объектов муниципальной собственности</t>
  </si>
  <si>
    <t>Процент выполнения плана по арендной плате за земельные участки, %</t>
  </si>
  <si>
    <t>Процент выполнения плана по продаже земельных участков, %</t>
  </si>
  <si>
    <t>Процент выполнения плана по арендной плате за объекты муниципального нежилого фонда, %</t>
  </si>
  <si>
    <t>Доля объектов недвижимого имущества, на которое зарегистрировано право муниципальной собственности Воскресенского муниципального района к общему количеству объектов недвижимого имущества, учтенных в Реестре имущества, находящегося в муниципальной собственности Воскресенского муниципального района, за исключением жилого фонда, %</t>
  </si>
  <si>
    <t>Доля объектов муниципального имущества, выставленного на торгах, к общему количеству объектов, включенных в прогнозный план приватизации, %</t>
  </si>
  <si>
    <t>Доля муниципальных предприятий, имеющих положительный финансовый результат деятельности, в общем количестве муниципальных предприятий, %</t>
  </si>
  <si>
    <t>Подпрограмма 2. Обеспечение реализации муниципальной программы</t>
  </si>
  <si>
    <t>Расходы на обеспечение деятельности аппарата управления КУМИ</t>
  </si>
  <si>
    <t>ИТОГО по программе, в т.ч.</t>
  </si>
  <si>
    <t>ИТОГО по подпрограмме, в т.ч.</t>
  </si>
  <si>
    <t>Подпрограмма 2: «Организация оплачиваемых общественных работ на территории Воскресенского муниципального района Нижегородской области»</t>
  </si>
  <si>
    <t>Расходы на возмещение части затрат на приобретение зерноуборочных и кормоуборочных комбайнов за счёт средств областного бюджета</t>
  </si>
  <si>
    <t>Расходы на возмещение части процентной ставки по кредитам, взятым малыми формами хозяйствования</t>
  </si>
  <si>
    <t>Оплата услуг по договору на предоставление доступа и абонентское обслуживание в Системе "Контур-Экстерн" и справочно-правовом веб-сервисе</t>
  </si>
  <si>
    <t>Расходы на осуществление полномочий по поддержке сельскохозяйственного производства (Расходы на содержание Управления)</t>
  </si>
  <si>
    <t>Итого по программе, в т.ч.</t>
  </si>
  <si>
    <t>Итого по подпрограмме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</si>
  <si>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</si>
  <si>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Участники акций среди молодеди в поддержку здорового образа жизни, чел.</t>
  </si>
  <si>
    <t>Участники спортивно-массовых мероприятий, чел.</t>
  </si>
  <si>
    <t>Мероприятия, проведенные для молодежи района, шт.</t>
  </si>
  <si>
    <t>Молодые люди, получившие услуги в рамках Программы, чел.</t>
  </si>
  <si>
    <t>Разработка проектно-сметной документации на проведение капитального ремонта здания Воскресенской школы</t>
  </si>
  <si>
    <t>нет спроса на земельные участки</t>
  </si>
  <si>
    <t>Своевременное исполнение долговых обязательств Воскресенского муниципального района</t>
  </si>
  <si>
    <t>Подпрограмма 1 «Развитие культуры в Воскресенском муниципальном районе»</t>
  </si>
  <si>
    <t>Подпрограмма 1 «Организация временного трудоустройства несовершеннолетних граждан в возрасте от 14 до 18 лет на территории Воскресенского муниципального района Нижегородской области»</t>
  </si>
  <si>
    <t>Численность официально зарегистрированных безработных, чел.</t>
  </si>
  <si>
    <t>Коэффициент напряженности на рынке труда, чел./вакансия</t>
  </si>
  <si>
    <t>Расходы на предоставление субсидий на возмещение части затрат на приобретение элитных семян многолетних трав</t>
  </si>
  <si>
    <t>Субсидирование части затрат на приобретение элитных семян сельскохозяйственных культур</t>
  </si>
  <si>
    <t>Подпрограмма 2 "Эпизоотическое благополучие Воскресенского муниципального района Нижегородской области" до 2020 года</t>
  </si>
  <si>
    <t>Мероприятия по отлову и содержанию безнадзорных животных</t>
  </si>
  <si>
    <t>Мероприятия по отлову и содержанию безнадзорных животных (на предоставление субсидии Ветеринарной станции Воскресенского муниципального района на ремонт помещения и приобретение оборудования)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</si>
  <si>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животных</t>
  </si>
  <si>
    <t>Расходы на возмещение части затрат на производство и зерновых и зернобобовых сельскохозяйственных культур</t>
  </si>
  <si>
    <t>ПИ*</t>
  </si>
  <si>
    <t>* перечислено Минсельхозпродом непосредственно сельхозтоваропроизводителям, минуя счет УСХ</t>
  </si>
  <si>
    <t>Сохранение размера посев.площадей, занятых зерн., зернобоб. и корм. с/х-культурами, га</t>
  </si>
  <si>
    <t>Сохранение размера посев.площадей, занятых зерновыми и зернобобовыми с/х-культурами, га</t>
  </si>
  <si>
    <t>Приобретение семян овса, т</t>
  </si>
  <si>
    <t xml:space="preserve">Приобретение семян многолетних трав, т </t>
  </si>
  <si>
    <t>Производство молока в СХО, КФХ (включая ИП) , т.</t>
  </si>
  <si>
    <t>Приобретение фуражных кормов, т</t>
  </si>
  <si>
    <t xml:space="preserve">Численность товар.поголовья мясных коров в СХО, КФХ (включая ИП), гол. </t>
  </si>
  <si>
    <t xml:space="preserve">Количество владельцев ЛПХ-получателей субсидий, чел. </t>
  </si>
  <si>
    <t>Выплата работникам СХО ежемесячных доплат к зар.плате, чел.</t>
  </si>
  <si>
    <t>Выплата руководителям, мол.специалистам и работникам СХО ежемесяч. доплат к зар.плате, чел.</t>
  </si>
  <si>
    <t>МП «Охрана окружающей среды Воскресенского муниципального района Нижегородской области» на 2018-2020 годы, утвержденная постановлением администрации Воскресенского муниципального района Нижегородской области от 20 ноября 2017 года № 1279 (в ред.пост.от 23.03.2018 № 380)</t>
  </si>
  <si>
    <t xml:space="preserve">Предоставление субсидий на приобретение подвижно-го состава, для сбора и вывоза КГО: КО-440АМ
</t>
  </si>
  <si>
    <t>Доля поселений муниципального района, в которых внедрена услуга по сбору и вывозу ТКО от населения к 2020 году (от общего количества поселений муниципального района), %</t>
  </si>
  <si>
    <t>Доля площади ликвидированных объектов несанкционированных свалок, от общей площади, занятой под данными объектами, предполагаемых к ликвидации - увеличение до 95%, %</t>
  </si>
  <si>
    <t>Отношение числа обустроенных скотомогильников на момент выполнения работ к числу необустроенных, %</t>
  </si>
  <si>
    <t>отсутствие финансирования</t>
  </si>
  <si>
    <t>МП «Обеспечение общественного правопорядка и противодействия преступности в Воскресенском муниципальном районе Нижегородской области» на 2018-2020 годы, утверждена постановлением администрации Воскресенского муниципального района от 25.12.2017 № 1414 (в ред. постановлений от 28.02.2018 № 307, от 28.06.2018 № 694)</t>
  </si>
  <si>
    <t>МП «Социальная поддержка ветеранов и инвалидов Воскресенского муниципального района Нижегородской области» на 2018 - 2020 годы, утверждена постановлением администрации Воскресенского муниципального района от 20.11.2017 № 1287 (в ред.пост. от 02.04.2018 № 434, от 18.06.2018 № 630)</t>
  </si>
  <si>
    <t>МП «Социальная поддержка семей Воскресенского муниципального района Нижегородской области» на 2018 - 2020 годы, утверждена постановлением администрации Воскресенского муниципального района от 20.11.2017 № 1286 ( в ред.пост. от  23.03.2018 № 381)</t>
  </si>
  <si>
    <t>Подпрограмма "Укрепление института успешной семьи, развитие и сохранение лучших семейных традиций"</t>
  </si>
  <si>
    <t>Уровень регистрируемой безработицы, %</t>
  </si>
  <si>
    <t>БП</t>
  </si>
  <si>
    <t>Расходы за счёт средств фонда на поддержку территорий</t>
  </si>
  <si>
    <t>Расходы на обеспечение деятельности муниципальных библиотек</t>
  </si>
  <si>
    <t xml:space="preserve">Отдел культуры, молодежной политики и спорта,
МКУК «Воскресенская МЦБС»
</t>
  </si>
  <si>
    <t xml:space="preserve">Приобретение АСУ для замены башен «Рожновского» на муниципальных системах водоснабжения </t>
  </si>
  <si>
    <t>Подпрограмма 3 «Снижение количества технологических нарушений на системах и устранение их в нормативные сроки»</t>
  </si>
  <si>
    <t>Подпрограмма 2 «Предоставление субсидий на покрытие убытков»</t>
  </si>
  <si>
    <t>Получение Разрешения на выброс загрязняющих веществ на БОС</t>
  </si>
  <si>
    <t>Разработка и согласование проекта нормативов образования отходов и лимитов на их размещение, и разработка паспортов отходов I-IV классов опасности</t>
  </si>
  <si>
    <t>Получение лицензии на обезвреживание отхода IV класса опасности (ила избыточного очистных сооружений канализации р.п.Воскресенское)</t>
  </si>
  <si>
    <t>Получение разрешения на сброс сточных вод</t>
  </si>
  <si>
    <t>Подпрограмма 4 «Снижение вредного воздействия на окружающую среду и обеспечение экологической безопасности»</t>
  </si>
  <si>
    <t>Ежегодный прием и очистка сточных вод от потребителей в размере, тыс.м3</t>
  </si>
  <si>
    <t>Ежегодный объем поставляемой тепловой энергии потребителям в размере, Гкал.</t>
  </si>
  <si>
    <t>Количество проб отобранных на лабораторный контроль качества питьевой воды, шт.</t>
  </si>
  <si>
    <t>Количество неудовлетворительных проб качества питьевой воды, шт.</t>
  </si>
  <si>
    <t>Ежегодный объем поставляемой питьевой воды потребителям в размере, тыс.м3</t>
  </si>
  <si>
    <t>Количество технологических нарушений на системах теплоснабжения, водоснабжения, водоотвдения, ед.</t>
  </si>
  <si>
    <t>Количество обращений (жалоб) в органы МСУ и поставщикам услуг со стороны потребителей на предоставляемые услуги, ед.</t>
  </si>
  <si>
    <t>Отдел культуры, молодежной политики и спорта, Администрация Воскресенского муниципального района</t>
  </si>
  <si>
    <t>Расходы на обеспечение деятельности муниципальных музеев</t>
  </si>
  <si>
    <t>Мероприятия в области спорта и физической культуры</t>
  </si>
  <si>
    <t>Содержание учебно-методических кабинетов, централизованных бухгалтерий, групп хозяйственного обслуживания муниципальных учреждений</t>
  </si>
  <si>
    <t>Расходы на обеспечение деятельности аппарата управления отдела культуры</t>
  </si>
  <si>
    <t>Число обучающихся в ДШИ, чел.</t>
  </si>
  <si>
    <t>Охват населения района участием в клубных формированиях, на тыс.чел.</t>
  </si>
  <si>
    <t>Посещаемость государственных и муниципальных музеев, на тыс.чел.</t>
  </si>
  <si>
    <t>Посещаемость общедоступных библиотек района, на тыс.чел.</t>
  </si>
  <si>
    <t>Акции среди молодежи в поддержку здорового образа жизни, а также направленные на повышение участия молодежи в общественных делах, шт.</t>
  </si>
  <si>
    <t>Управление средствами резервного фонда администрации Воскресенского муниципального района</t>
  </si>
  <si>
    <t>Управление финансов</t>
  </si>
  <si>
    <t>Организация исполнения районного бюджета</t>
  </si>
  <si>
    <t>МП «Защита населения и территории от чрезвычайных ситуаций, обеспечение пожарной безопасности и безопасности людей на водных объектах Воскресенского муниципального района Нижегородской области" на 2018-2020 годы», утверждена постановлением администрации Воскресенского муниципального района от 25.12.2017 года № 1413, в редакции постановления от 28.02.2018 № 306)</t>
  </si>
  <si>
    <t>Поддержание необходимого количества финансовых средств в целевом финансовом резерве для предупреждения и ликвидации чрезвычайных ситуаций и последствий стихийных бедствий (целевой резерв на ГО и ЧС)</t>
  </si>
  <si>
    <t>Сектор ГОЧС и подразделения администрации Воскресенского района,</t>
  </si>
  <si>
    <t>Подпрограмма 2 «Обеспечение пожарной безопасности»</t>
  </si>
  <si>
    <t>Подготовка населения в области гражданской обороны, защиты населения и территорий от чрезвычайных ситуаций на территории Воскресенского муниципального района Нижегородской области( обучение руководящего состава ГО и ЧС в УМЦ ГО и ЧС области)</t>
  </si>
  <si>
    <t>Сектор ГОЧС и подразделения администрации Воскресенского района</t>
  </si>
  <si>
    <t>Подпрограмма 3 «Развитие единой дежурно-диспетчерской службы Воскресенского муниципального района Нижегородской области»</t>
  </si>
  <si>
    <t>Количество выездов на чрезвычайные ситуации и происшествия от уровня предыдущего года, %</t>
  </si>
  <si>
    <t>Сокращение количества погибших людей на пожарах на 10 тысяч населения</t>
  </si>
  <si>
    <t>Доля учащихся общеобразовательных организаций, вовлечённых в процесс обучения по вопросам гражданской обороны, защиты от чрезвычайных ситуаций и террористических актов,%</t>
  </si>
  <si>
    <t>.+3,3</t>
  </si>
  <si>
    <t>.+3,4</t>
  </si>
  <si>
    <t>Повышение уровня этнокультурной компетентности населения (по данным социологических вопросов), %</t>
  </si>
  <si>
    <t>Количество лиц, погибших в результате ДТП,чел.</t>
  </si>
  <si>
    <t>Количество детей, погибших в результате ДТП,чел..</t>
  </si>
  <si>
    <t>Количество лиц, погибших в результате ДТП, на 100 тысяч населения (социальный риск), чел.</t>
  </si>
  <si>
    <t>Количество лиц, погибших в результате ДТП, на 10 тысяч единиц транспортных средств (транспортный риск),чел.</t>
  </si>
  <si>
    <t>МП "Обеспечение сохранности архивных фондов Воскресенского муниципального района Нижегородской области" на 2018-2020 годы, утверждена постановлением администрации Воскресенского муниципального района от 20.11.2017 № 1281 (в ред.постановления от 15.03.2018 № 353, от 30.03.2018 № 431)</t>
  </si>
  <si>
    <t>Ремонт архивохранилищ (окна, решетки на окна, темные шторы или жалюзи на окна, металлические двери, защитные приспособления на батареи центрального отопления)</t>
  </si>
  <si>
    <t>Приобретение визуализатора</t>
  </si>
  <si>
    <t>Подпрограмма 1"Повышение качества комплектования и хранения архивных документов"</t>
  </si>
  <si>
    <t>МП «Развитие предпринимательства и туризма в Воскресенском муниципальном районе Нижегородской области» на 2018-2020 годы, утверждена постановлением администрации Воскресенского муниципального района от 20.11.2017 № 1264 (в ред.постановлений от 31.01.2018 № 142, от 28.06.2018 № 691)</t>
  </si>
  <si>
    <t>Проведение торжественных совещаний, посвященных «Дню работников торговли, бытового обслуживания населения и жилищно-коммунального хозяйства», «Дню российского предпринимательства», «Дню работников леса» и т.п.форме субсидий</t>
  </si>
  <si>
    <t>Материально-техническое обеспечение  Фонда поддержки предпринимательства</t>
  </si>
  <si>
    <t>Повышение индекса толерантности (по данным социологических вопросов),%</t>
  </si>
  <si>
    <t>МП «Развитие агропромышленного комплекса Воскресенского муниципального района», утверждена постановлением администрации Воскресенского муниципального района от 29.12.2014 № 1805 (в ред. постановлений: от 25.03.2016 № 322, от 25.04.2016 № 409, от 09.12.2016 № 1185, от 29.03.2017 № 297, от 15.05.2017 № 474, от 17.11.2017 № 1259, от 21.12.2017 № 1403, от 23.03.2018 № 373, от 31.05.2018 № 584)</t>
  </si>
  <si>
    <t>Обеспечение поселений, входящих в состав Воскресенского муниципального района, средствами на выравнивание бюджетной обеспеченности и сбалансированности бюджетов</t>
  </si>
  <si>
    <t>Администрирование межбюджетных трансфертов, предоставляемых бюджетам поселений, входящих в состав Воскресенского муниципального района, за счет средств федерального бюджета</t>
  </si>
  <si>
    <t>Содержание аппарата управления</t>
  </si>
  <si>
    <t>Доходы консолидированного бюджета Воскресенского района на душу населения, тыс.руб.</t>
  </si>
  <si>
    <t>Подпрограмма 1. «Организация и совершенствование бюджетного процесса Воскресенского муниципального района»</t>
  </si>
  <si>
    <t>Подпрограмма 2 «Обеспечение сбалансированности бюджетов поселений, входящих в состав Воскресенского муниципального района»</t>
  </si>
  <si>
    <t xml:space="preserve">Подпрограмма 3 «Обеспечение реализации муниципальной программы»
</t>
  </si>
  <si>
    <t>Подпрограмма 1 «Обеспечение функционирования системы муниципального экологического менеджмента и формирования экологической культуры населения»</t>
  </si>
  <si>
    <t>Подпрограмма 2 «Развитие системы обращения с отходами производства и потребления»</t>
  </si>
  <si>
    <t xml:space="preserve">Подпрограмма 1 «Развитие общего образования»
</t>
  </si>
  <si>
    <t xml:space="preserve">Подпрограмма 2 «Развитие дополнительного образования и воспитания детей и молодежи»
</t>
  </si>
  <si>
    <t xml:space="preserve">Подпрограмма 3 «Развитие системы оценки качества образования и информационной прозрачности системы образования»
</t>
  </si>
  <si>
    <t xml:space="preserve">Подпрограмма 4 «Патриотическое воспитание и подготовка граждан к военной службе»
</t>
  </si>
  <si>
    <t xml:space="preserve">Подпрограмма 5 «Ресурсное обеспечение сферы образования»
</t>
  </si>
  <si>
    <t xml:space="preserve">Подпрограмма 6 «Социально-правовая защита детей»
</t>
  </si>
  <si>
    <t xml:space="preserve">Подпрограмма 8 «Создание новых мест в общеобразовательных организациях»
</t>
  </si>
  <si>
    <t>Подпрограмма 2 «Обеспечение реализации муниципальной Программы» на 2016-2018 годы</t>
  </si>
  <si>
    <t xml:space="preserve">Подпрограмма 1 «Повышение качества жизни пожилых людей, ветеранов боевых действий и инвалидов»  
</t>
  </si>
  <si>
    <t>Подпрограмма 1 «Формирование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 информации и технологий»</t>
  </si>
  <si>
    <t>Подпрограмма 2 «Обеспечение доступа к информации о деятельности органов местного самоуправления и находящихся в их ведении учреждений»</t>
  </si>
  <si>
    <t>Подпрограмма «Развитие сельского хозяйства, пищевой и перерабатывающей промышленности Воскресенского муниципального района» до 2020 года</t>
  </si>
  <si>
    <t xml:space="preserve">Подпрограмма «Обеспечение реализации Программы» </t>
  </si>
  <si>
    <t>Подпрограмма 1 «Профилактика преступлений и правонарушений на территории Воскресенского муниципального района Нижегородской области»</t>
  </si>
  <si>
    <t>Подпрограмма 2 «О мерах по противодействию терроризму и экстремизму на территории Воскресенского муниципального района Нижегородской области»</t>
  </si>
  <si>
    <t>Подпрограмма 3 «Повышение безопасности дорожного движения в Воскресенском муниципальном район»</t>
  </si>
  <si>
    <t>Подпрограмма 4 «Профилактика безнадзорности и правонарушений несовершеннолетних Воскресенского муниципального района Нижегородской област»</t>
  </si>
  <si>
    <t>Подпрограмма 5 «Комплексные меры противодействия злоупотреблению наркотиками и их незаконному обороту в Воскресенском муниципальном районе Нижегородской области»</t>
  </si>
  <si>
    <t>Подпрограмма 6 «Обеспечение реализации муниципальной программы»</t>
  </si>
  <si>
    <t>Подпрограмма 1 «Защита населения Воскресенского муниципального района от чрезвычайных ситуаций»</t>
  </si>
  <si>
    <t>Доля семей, принявших участие в районных общественно и социально- значимых мероприятиях, предназначенных для реализации социокультурных потребностей семей, к общему количеству семей в районе, %</t>
  </si>
  <si>
    <t>Количество проведенных мероприятий,ед.</t>
  </si>
  <si>
    <t>Расходы на реализацию районных общественно и социально значимых мероприятий, направленных на укрепление института успешной семьи, развитие и сохранение лучших семейных традиций</t>
  </si>
  <si>
    <t>Субсидии на возмещение части затрат на приобретение фуражных кормов</t>
  </si>
  <si>
    <t>Подпрограмма 2 «Развитие молодежной политики в Воскресенском муниципальном районе»</t>
  </si>
  <si>
    <t>Подпрограмма 3 «Обеспечение реализации муниципальной программы»</t>
  </si>
  <si>
    <t>Доля людей, спасенных при чрезвычайных ситуациях и происшествиях, от количества людей, оказавшихся в зоне бедствия, %</t>
  </si>
  <si>
    <t>Заблаговременность прогноза неблагоприятных гидрометеорологических явлений, час.</t>
  </si>
  <si>
    <t>Доля обучающихся в ОО, принимающих участие в мероприятиях, направленных на повышение уровня знаний истории и культуры России</t>
  </si>
  <si>
    <t>Доля педагогических работников с высшей квалификационной категорией в общей численности аттестованныхпедагогических работников, %</t>
  </si>
  <si>
    <t xml:space="preserve">Министерство сельского хозяйства Нижегородской области </t>
  </si>
  <si>
    <t>Расходы местного бюджета на комплектование книжных фондов библиотек муниципальных образований за счёт средств федерального и областного бюджетов</t>
  </si>
  <si>
    <t>Творческие мероприятия</t>
  </si>
  <si>
    <t>Доля руководящего состава и должностных лиц, прошедших (к соответствующему году) обучение по вопросам гражданской обороны, защите от чрезвычайных ситуаций, %</t>
  </si>
  <si>
    <t>Средняя обеспеченность противопожарной службы пожарной техникой от штатной нормы, %</t>
  </si>
  <si>
    <t>Подпрограмма "Создание условий для развития муниципальной  службы"</t>
  </si>
  <si>
    <t>Охрана и содержание объектов муниципальной имущественной казны, в том числе временно не эксплуатируемых объектов</t>
  </si>
  <si>
    <t>Управление финансов администрации Воскресенского района</t>
  </si>
  <si>
    <t>ГКУ Нижегородской области «Управление социальной защиты населения Воскресенского района»</t>
  </si>
  <si>
    <t>Расходы на предоставление субсидий Совету ветеранов войны и труда и Обществу инвалидов</t>
  </si>
  <si>
    <t>Доля расходов консолидированного бюджета Воскресенского муниципального района, формируемых в рамках муниципальных программ, в общем объеме расходов консолидированного бюджета (без учета субвенций из федерального и областного бюджетов), %</t>
  </si>
  <si>
    <t>Удельный вес муниципального долга по отношению к доходам районного бюджета без учета безвозмездных поступлений из федерального и областного бюджетов, %</t>
  </si>
  <si>
    <t>не более 20 %</t>
  </si>
  <si>
    <t>Доля расходов на очередной финансовый год, увязанных с реестром расходных обязательств Воскресенского района, в общем объеме расходов районного бюджета, %</t>
  </si>
  <si>
    <t>Отклонение планируемых показателей расходов районного бюджета (за исключением расходов, осуществляемых за счет целевых межбюджетных трансфертов) от фактических расходов, %</t>
  </si>
  <si>
    <t>Уровень дефицита районного бюджета по отношению к доходам районного бюджета без учета безвозмездных поступлений, %</t>
  </si>
  <si>
    <t>Управление сельского хозяйства администрации Воскресенского муниципального района</t>
  </si>
  <si>
    <t>Расходы на предоставление субсидий на возмещение части затрат на приобретение семян овса</t>
  </si>
  <si>
    <t>Количество платных культурно-досуговых мероприятий</t>
  </si>
  <si>
    <t>(в плановый показатель включены 8 маршрутов, обслуживаемых частными перевозчиками)</t>
  </si>
  <si>
    <t>МП «Информационное общество Воскресенского муниципального района Нижегородской области» на 2018-2020 годы,утверждена постановлением администрации Воскресенского муниципального района от 20.11.2017 № 1285 (в ред.пост.от 31.01.2018 № 144, от 14.02.2018 № 256)</t>
  </si>
  <si>
    <t xml:space="preserve">Субсидирование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</t>
  </si>
  <si>
    <t>повышение плодородия и качества почв в расчете на 1 га посевной площади сельскохозяйственных культур под урожай текущего года</t>
  </si>
  <si>
    <t>Субсидирование части затрат на проведение работ по ремонту (реконструкции) и оснащению животноводческих помещений</t>
  </si>
  <si>
    <t xml:space="preserve">Расходы на предоставление субсидий сельскохозяйственным товаропроизводителям на 1 килограмм реализованного и (или) отгруженного на собственную переработку молока </t>
  </si>
  <si>
    <t>не более 5 %</t>
  </si>
  <si>
    <t>Прирост налоговых поступлений консолидированного бюджета Воскресенского муниципального района, %</t>
  </si>
  <si>
    <t>не менее 6 %</t>
  </si>
  <si>
    <t>Доля расходов на обслуживание муниципального долга в общем объеме расходов районного бюджета без учета субвенций из федерального и областного бюджетов, %</t>
  </si>
  <si>
    <t>МП «Развитие образования Воскресенского муниципального района Нижегородской области» на 2018 - 2020 годы, утвержденная постановлением администрации Воскресенского муниципального района Нижегородской области от 20 ноября 2017 года № 1284 (в редакции постановления от  23.03.2018 № 379)</t>
  </si>
  <si>
    <t xml:space="preserve">Подпрограмма 8 «Обеспечение реализации муниципальной программы»
</t>
  </si>
  <si>
    <t>Доля ОО, участвующих в реализации мероприятий патриотической направленности в общей численности ОО, %</t>
  </si>
  <si>
    <t xml:space="preserve">Расходы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</si>
  <si>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 xml:space="preserve">Обеспечение образовательной деятельности организаций дополнительного образования, подведомственных управлению образования </t>
  </si>
  <si>
    <t>Превышение кассовых выплат над показателями сводной бюджетной росписи районного бюджета, %</t>
  </si>
  <si>
    <t>Объем невыполненных бюджетных обязательств (просроченная кредиторская задолженность районного бюджета), тыс.руб.</t>
  </si>
  <si>
    <t>Удельный вес расходов, осуществляемых с применением предварительного контроля за целевым использованием бюджетных средств, %</t>
  </si>
  <si>
    <t>Количество нарушений сроков представления отчетов об исполнении районного и консолидированного бюджета Воскресенского муниципального района</t>
  </si>
  <si>
    <t>&gt; 90</t>
  </si>
  <si>
    <t>Отношение количества исполненных предписаний (представлений), вынесенных по результатам проведенных контрольных мероприятий, к общему количеству предписаний (представлений), вынесенных по результатам проведенных контрольных мероприятий в соответствующем финансовом году, %</t>
  </si>
  <si>
    <t>&gt;0</t>
  </si>
  <si>
    <t>Рост налоговых и неналоговых доходов поселений в отчетном финансовом году, %</t>
  </si>
  <si>
    <t>Удельный вес поселений - нарушителей условий использования межбюджетных трансфертов, в отношении которых применены меры бюджетного принуждения к общему количеству поселений - нарушителей условий использования межбюджетных трансфертов, %</t>
  </si>
  <si>
    <t xml:space="preserve">Услуги по инспекционному контролю системы экологического менеджмента (СЭМ):
Расходы по инспекционному контролю системы экологического менеджмента
</t>
  </si>
  <si>
    <t xml:space="preserve">МП «Развитие жилищно-коммунального хозяйства Воскресенского муниципального района на 2018-2020 годы», утверждена постановлением администрации Воскресенского муниципального района от 20.11.2017 № 1280 (в ред.постановлений от 30.01.2018 № 113, от 27.04.2018 № 510, от 30.05.2018 № 576, от 13.06.2018 № 612, от 15.06.2018 № 629) </t>
  </si>
  <si>
    <t xml:space="preserve">Организация обучения по охране труда и проверке знаний требований охраны труда, пожарной безопасности труда начальников отделов администрации района, глав сельских администраций, руководителей предприятий, учреждений, организаций, предпринимателей района 2016 – 2018 </t>
  </si>
  <si>
    <t>ОКСА</t>
  </si>
  <si>
    <t>Расходы на обеспечение мероприятий по техническому обслуживанию газопроводов, в том числе по договорам ТО и АДО</t>
  </si>
  <si>
    <t>Расходы на обеспечение деятельности аппарата управления ОКСА</t>
  </si>
  <si>
    <t>Количество выделенных земельных участков для ИЖС, ед.</t>
  </si>
  <si>
    <t>Количество участков, обеспеченных инженерной инфраструктурой</t>
  </si>
  <si>
    <t>Доступность дошкольного образования (доля детей 3 - 7 лет, получающих услуги дошкольного образования, в общей численности детей в возрасте 3 - 7 лет), %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</si>
  <si>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предметам, %</t>
  </si>
  <si>
    <t>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образования, %</t>
  </si>
  <si>
    <t>Доля ОО, соответствующих современным требованиям обучения, в общем количестве ОО, %</t>
  </si>
  <si>
    <t>Доля ОО, в которых создана универсальная безбарьерная среда, позволяющая обеспечить совместное обучение инвалидов и лиц, не имеющих нарушений развития, в общем количестве ОО, %</t>
  </si>
  <si>
    <t xml:space="preserve">Доля детей, получающих услуги дополнительного образования, в общей численности детей в возрасте 5 - 18 лет, % </t>
  </si>
  <si>
    <t>Охват организованными формами отдыха и оздоровления детей школьного возраста, %</t>
  </si>
  <si>
    <t>Доля ОО, в которых созданы коллегиальные органы управления с участием общественности (родители, работодатели), в общем числе ОО, %</t>
  </si>
  <si>
    <t>Доля ОО, обеспечивающих предоставление нормативно закрепленного перечня сведений о своей деятельности на официальных сайтах, в общем числе образовательных организаций, %</t>
  </si>
  <si>
    <t>Доля руководителей ДОО, ОО и организаций дополнительного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ДОО, ОО и организаций дополнительного образования, %</t>
  </si>
  <si>
    <t>Доля аттестованных руководящих и педагогических работников в общей численности руководящих и педагогических работников, подлежащих аттестации, %</t>
  </si>
  <si>
    <t>Расходы на обеспечение деятельности ЕДДС</t>
  </si>
  <si>
    <t>Мероприятия по содействию в трудоустройстве несовершеннолетних граждан</t>
  </si>
  <si>
    <t>ВСЕГО по программам, в  т.ч.</t>
  </si>
  <si>
    <t>Отношение среднемесячной заработной платы педагогических работников муниципальных ДОО к среднемесячной заработной плате в общем образовании Нижегородской области, %</t>
  </si>
  <si>
    <t>Отношение средней заработной платы педагогических работников ОО к средней заработной плате в Нижегородской области, %</t>
  </si>
  <si>
    <t xml:space="preserve">Отношение среднемесячной заработной платы педагогов ДОД к среднемесячной заработной плате в Нижегородской области, % </t>
  </si>
  <si>
    <t>Доля детей-сирот и детей, оставшихся без попечения родителей, воспитывающихся в семьях граждан, в общей численности детей-сирот и детей, оставшихся без попечения родителей, %</t>
  </si>
  <si>
    <t>КУМИ администрации района</t>
  </si>
  <si>
    <t>Взносы на капремонт по муниципальному жилфонду многоквартирных домов</t>
  </si>
  <si>
    <t>Расходы на обеспечение жильем отдельных кате-горий граждан, установ-ленным федеральными законами от 12 января 1995 года №5-ФЗ "О ве-теранах и от 24 ноября 1995 года №181-ФЗ "О социальной защите ин-валидов в Российской Федерации"</t>
  </si>
  <si>
    <t>МП "Развитие муниципальной службы в Воскресенском муниципальном районе Нижегородской области" на 2018-2020 годы, утверждена постановлением администрации Воскресенского муниципального района от 20.11.2017 № 1271 (в ред.постановления от 26.01.2018 № 85)</t>
  </si>
  <si>
    <t>Приобретение и установка энергосберегающих насосов на муниципальных водопроводных сетях (30 шт.)</t>
  </si>
  <si>
    <t>МУП ЖКХ «Водоканал»</t>
  </si>
  <si>
    <t>Капитальный ремонт и аварийно-восстановительные работы на муниципальных водопроводных сетях р.п. Воскресенское и сельских поселений</t>
  </si>
  <si>
    <t>Лабораторный контроль качества питьевой воды</t>
  </si>
  <si>
    <t>Доля ветхого и изношенного оборудования от общего на системах инженерной инфраструктуры ЖКХ, %</t>
  </si>
  <si>
    <t>Подпрограмма 1 «Повышение эффективности работы организаций коммунального комплекса путем материально-технического, современного оснащения отрасли»</t>
  </si>
  <si>
    <t>Подпрограмма 1 «Улучшение качества транспортного обслуживания населения района»</t>
  </si>
  <si>
    <t>Платежи по кредиту на покупку подвижного состава</t>
  </si>
  <si>
    <t>МУП «Воскресенское ПАП»</t>
  </si>
  <si>
    <t>Подпрограмма 2 «Сохранение маршрутной сети социальных пассажирских перевозок на территории района»</t>
  </si>
  <si>
    <t xml:space="preserve">Компенсация убытков при осуществлении пассажирских перевозок </t>
  </si>
  <si>
    <t>Количество социальных маршрутов, действующих на территории района, ед.</t>
  </si>
  <si>
    <t>Фактическое выполнение рейсов автобусами по маршрутам регулярных перевозок без нарушения расписания, тыс.ед./год</t>
  </si>
  <si>
    <t>УО, ДОО</t>
  </si>
  <si>
    <t>Оказание муниципальной услуги "Дошкольное образование детей"</t>
  </si>
  <si>
    <t>Компенсация части родительской платы за присмотр и уход за ребенком в муниципальных дошкольных образовательных учреждениях</t>
  </si>
  <si>
    <t>Оказание муниципальной услуги "Общее образование детей в общеобразовательных школах (начальное, основное, среднее)"</t>
  </si>
  <si>
    <t>Отдел культуры, молодежной политики и спорта</t>
  </si>
  <si>
    <t>УО</t>
  </si>
  <si>
    <t>УО, ООО, ОДО</t>
  </si>
  <si>
    <t>Расходы на организацию отдыха и оздоровления детей в загородных оздоровительно - образовательных центрах (лагерях) круглогодичного и сезонного действия Нижегородской области</t>
  </si>
  <si>
    <t>МБ-местный бюджет, ОБ-областной бюджет, ФБ-федеральный бюджет, БП-бюджет поселения, ПИ-прочие источники</t>
  </si>
  <si>
    <t>Расходы на оказание медицинских услуг (медицинская сестра" по линии "Красного Креста"</t>
  </si>
  <si>
    <t>Расходы на организацию отдыха и оздоровления детей в лагерях с дневным пребыванием на базе муниципальных общеобразовательных учреждений Воскресенского района в период летних и сезонных каникул</t>
  </si>
  <si>
    <t>Итого по подпрограмме, в т.ч.</t>
  </si>
  <si>
    <t>Аттестация</t>
  </si>
  <si>
    <t>УО, ООО</t>
  </si>
  <si>
    <t xml:space="preserve">ОМСУ, УО </t>
  </si>
  <si>
    <t>Обеспечение деятельности аппарата управления образования</t>
  </si>
  <si>
    <t>Расходы на предоставление субсидий на покрытие убытков</t>
  </si>
  <si>
    <t>МУП ЖКХ "Водоканал"</t>
  </si>
  <si>
    <t>Уплата налога на доходы (предоставление субсидии МУП "Воскресенское ПАП"</t>
  </si>
  <si>
    <t>Оснащение аудиторий пункта проведения экзаменов (МОУ Воскресенская СШ) необходимым оборудованием для проведения ЕГЭ по технологии печати контрольных измерительных материалов в аудиториях ППЭ</t>
  </si>
  <si>
    <t>ОМСУ, УО, ООО</t>
  </si>
  <si>
    <t>Обеспечение функционирования МБУ «Многофункциональный центр по предоставлению государственных и муниципальных услуг населению и юридическим лицам на территории Воскресенского муниципального района»</t>
  </si>
  <si>
    <t>МБУ «МФЦ Воскресенского муниципального района»</t>
  </si>
  <si>
    <t>Проведение мероприятий в рамках районного конкурса детских рисунков, плакатов "Охрана труда глазами детей"</t>
  </si>
  <si>
    <t>Администрации сельсоветов</t>
  </si>
  <si>
    <t>ИТОГО по подпрограмме 2</t>
  </si>
  <si>
    <t>Итого по подпрограмме 1</t>
  </si>
  <si>
    <t>Спортивно-массовые мероприятия</t>
  </si>
  <si>
    <t>Расходы местного бюджета на исполнение отдельных государственных полномочий по организации и осуществлению деятельности по опёке и попечительству в отношении совершеннолетних граждан</t>
  </si>
  <si>
    <t>Проведение мероприятий в рамках конкурса работодателей "Надёжный партнёр на рынке труда"</t>
  </si>
  <si>
    <t>Доля населения, активно участвующего в мероприятиях по формированию благоприятной окружающей среды, в % от общего числа населения района</t>
  </si>
  <si>
    <t>Количество запросов о предоставлении государственных или муниципальных услуг в режиме «одного окна», шт.</t>
  </si>
  <si>
    <t>Время ожидания в очереди для подачи документов и получения результатов, мин.</t>
  </si>
  <si>
    <t>МАУ «Редакция региональной телевизионной программы «Наш край»»</t>
  </si>
  <si>
    <t xml:space="preserve">МУП ЖКХ «Центральное»
</t>
  </si>
  <si>
    <t>Субсидии на оказание частичной финансовой поддержки районных (городских) средств массовой информации</t>
  </si>
  <si>
    <t>АНО «Редакция газеты «Воскресенская Жизнь»</t>
  </si>
  <si>
    <t>Расходы на содержание учебно-методических кабинетов, централизованных бухгалтерий, групп хозяйственного обслуживания муниципальных учреждений, в т.ч.</t>
  </si>
  <si>
    <t>Наименование мероприятий</t>
  </si>
  <si>
    <t>Наименование целевого индикатора</t>
  </si>
  <si>
    <t>Плановое значение индикатора</t>
  </si>
  <si>
    <t>Фактическое значение индикатора</t>
  </si>
  <si>
    <t>Причины невыполнения индикатора</t>
  </si>
  <si>
    <t>Всего по программе, в т.ч.</t>
  </si>
  <si>
    <t xml:space="preserve">Исполнители мероприятий (субъект бюджетного планирования) </t>
  </si>
  <si>
    <t>Средства работодателя</t>
  </si>
  <si>
    <t>Расходы на обеспечение доступа к информации о деятельности органов местного самоуправления и находящихся в их ведении учреждений</t>
  </si>
  <si>
    <t>Источник финансирования</t>
  </si>
  <si>
    <t>Исполнение финансирования (кассовые расходы) за отчетный период (тыс.руб.)</t>
  </si>
  <si>
    <t>Показатели результативности выполнения муниципальной программы</t>
  </si>
  <si>
    <t>Организация повышения квалификации и переподготовки муниципальных служащих, участие в семинарах</t>
  </si>
  <si>
    <t>МБ</t>
  </si>
  <si>
    <t>ОБ</t>
  </si>
  <si>
    <t>ФБ</t>
  </si>
  <si>
    <t>ПИ</t>
  </si>
  <si>
    <t>Итого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</si>
</sst>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00"/>
    <numFmt numFmtId="180" formatCode="0.0000"/>
    <numFmt numFmtId="181" formatCode="0.0000000"/>
    <numFmt numFmtId="182" formatCode="0.000000"/>
    <numFmt numFmtId="183" formatCode="0.00000"/>
    <numFmt numFmtId="184" formatCode="0.00000000"/>
    <numFmt numFmtId="185" formatCode="#,##0.000"/>
    <numFmt numFmtId="186" formatCode="#,##0.0"/>
    <numFmt numFmtId="187" formatCode="0.000000000"/>
    <numFmt numFmtId="188" formatCode="0.0000000000"/>
    <numFmt numFmtId="189" formatCode="#,##0.0000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Arial Cyr"/>
      <family val="0"/>
    </font>
    <font>
      <sz val="9"/>
      <color indexed="10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Arial"/>
      <family val="2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9"/>
      <name val="Times New Roman"/>
      <family val="1"/>
    </font>
    <font>
      <sz val="8.5"/>
      <name val="Times New Roman"/>
      <family val="1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 style="thick">
        <color indexed="2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/>
      <right style="thin"/>
      <top>
        <color indexed="63"/>
      </top>
      <bottom style="double"/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wrapText="1"/>
    </xf>
    <xf numFmtId="172" fontId="9" fillId="0" borderId="11" xfId="0" applyNumberFormat="1" applyFont="1" applyBorder="1" applyAlignment="1">
      <alignment vertical="top" wrapText="1"/>
    </xf>
    <xf numFmtId="2" fontId="9" fillId="0" borderId="11" xfId="0" applyNumberFormat="1" applyFont="1" applyBorder="1" applyAlignment="1">
      <alignment vertical="top" wrapText="1"/>
    </xf>
    <xf numFmtId="172" fontId="11" fillId="0" borderId="11" xfId="0" applyNumberFormat="1" applyFont="1" applyFill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172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vertical="top" wrapText="1"/>
    </xf>
    <xf numFmtId="172" fontId="10" fillId="0" borderId="11" xfId="0" applyNumberFormat="1" applyFont="1" applyFill="1" applyBorder="1" applyAlignment="1">
      <alignment horizontal="right" vertical="top" wrapText="1"/>
    </xf>
    <xf numFmtId="179" fontId="10" fillId="0" borderId="11" xfId="0" applyNumberFormat="1" applyFont="1" applyBorder="1" applyAlignment="1">
      <alignment/>
    </xf>
    <xf numFmtId="172" fontId="9" fillId="0" borderId="10" xfId="0" applyNumberFormat="1" applyFont="1" applyBorder="1" applyAlignment="1">
      <alignment vertical="top" wrapText="1"/>
    </xf>
    <xf numFmtId="172" fontId="9" fillId="0" borderId="11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172" fontId="9" fillId="0" borderId="14" xfId="0" applyNumberFormat="1" applyFont="1" applyBorder="1" applyAlignment="1">
      <alignment vertical="top" wrapText="1"/>
    </xf>
    <xf numFmtId="172" fontId="9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179" fontId="9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9" fontId="9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2" fontId="9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172" fontId="9" fillId="0" borderId="10" xfId="0" applyNumberFormat="1" applyFont="1" applyBorder="1" applyAlignment="1">
      <alignment horizontal="center" vertical="top" wrapText="1"/>
    </xf>
    <xf numFmtId="179" fontId="9" fillId="0" borderId="11" xfId="0" applyNumberFormat="1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172" fontId="3" fillId="0" borderId="11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10" fillId="0" borderId="15" xfId="0" applyFont="1" applyFill="1" applyBorder="1" applyAlignment="1">
      <alignment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9" fillId="0" borderId="11" xfId="0" applyFont="1" applyBorder="1" applyAlignment="1">
      <alignment horizontal="right" vertical="top" wrapText="1"/>
    </xf>
    <xf numFmtId="185" fontId="9" fillId="0" borderId="11" xfId="0" applyNumberFormat="1" applyFont="1" applyFill="1" applyBorder="1" applyAlignment="1">
      <alignment vertical="top" wrapText="1"/>
    </xf>
    <xf numFmtId="185" fontId="9" fillId="0" borderId="11" xfId="0" applyNumberFormat="1" applyFont="1" applyFill="1" applyBorder="1" applyAlignment="1">
      <alignment horizontal="right" vertical="top" wrapText="1"/>
    </xf>
    <xf numFmtId="185" fontId="10" fillId="0" borderId="11" xfId="0" applyNumberFormat="1" applyFont="1" applyFill="1" applyBorder="1" applyAlignment="1">
      <alignment horizontal="right" vertical="top" wrapText="1"/>
    </xf>
    <xf numFmtId="185" fontId="11" fillId="0" borderId="11" xfId="0" applyNumberFormat="1" applyFont="1" applyFill="1" applyBorder="1" applyAlignment="1">
      <alignment horizontal="right" vertical="top" wrapText="1"/>
    </xf>
    <xf numFmtId="185" fontId="10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172" fontId="5" fillId="0" borderId="11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11" xfId="0" applyNumberFormat="1" applyFont="1" applyFill="1" applyBorder="1" applyAlignment="1">
      <alignment vertical="top" wrapText="1"/>
    </xf>
    <xf numFmtId="185" fontId="10" fillId="0" borderId="11" xfId="0" applyNumberFormat="1" applyFont="1" applyFill="1" applyBorder="1" applyAlignment="1">
      <alignment vertical="top" wrapText="1"/>
    </xf>
    <xf numFmtId="185" fontId="11" fillId="0" borderId="11" xfId="0" applyNumberFormat="1" applyFont="1" applyFill="1" applyBorder="1" applyAlignment="1">
      <alignment vertical="top" wrapText="1"/>
    </xf>
    <xf numFmtId="185" fontId="9" fillId="0" borderId="11" xfId="0" applyNumberFormat="1" applyFont="1" applyBorder="1" applyAlignment="1">
      <alignment vertical="top" wrapText="1"/>
    </xf>
    <xf numFmtId="185" fontId="10" fillId="0" borderId="11" xfId="0" applyNumberFormat="1" applyFont="1" applyFill="1" applyBorder="1" applyAlignment="1">
      <alignment horizontal="left" vertical="top" wrapText="1"/>
    </xf>
    <xf numFmtId="185" fontId="5" fillId="0" borderId="11" xfId="0" applyNumberFormat="1" applyFont="1" applyFill="1" applyBorder="1" applyAlignment="1">
      <alignment horizontal="right" vertical="top" wrapText="1"/>
    </xf>
    <xf numFmtId="185" fontId="5" fillId="0" borderId="11" xfId="0" applyNumberFormat="1" applyFont="1" applyFill="1" applyBorder="1" applyAlignment="1">
      <alignment vertical="top" wrapText="1"/>
    </xf>
    <xf numFmtId="4" fontId="9" fillId="0" borderId="11" xfId="0" applyNumberFormat="1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185" fontId="9" fillId="0" borderId="10" xfId="0" applyNumberFormat="1" applyFont="1" applyBorder="1" applyAlignment="1">
      <alignment/>
    </xf>
    <xf numFmtId="185" fontId="9" fillId="0" borderId="11" xfId="0" applyNumberFormat="1" applyFont="1" applyBorder="1" applyAlignment="1">
      <alignment/>
    </xf>
    <xf numFmtId="185" fontId="10" fillId="0" borderId="11" xfId="0" applyNumberFormat="1" applyFont="1" applyBorder="1" applyAlignment="1">
      <alignment/>
    </xf>
    <xf numFmtId="185" fontId="3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vertical="top"/>
    </xf>
    <xf numFmtId="185" fontId="10" fillId="0" borderId="11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79" fontId="9" fillId="0" borderId="11" xfId="0" applyNumberFormat="1" applyFont="1" applyBorder="1" applyAlignment="1">
      <alignment vertical="top" wrapText="1"/>
    </xf>
    <xf numFmtId="185" fontId="9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/>
    </xf>
    <xf numFmtId="186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185" fontId="0" fillId="0" borderId="0" xfId="0" applyNumberFormat="1" applyFont="1" applyAlignment="1">
      <alignment/>
    </xf>
    <xf numFmtId="172" fontId="9" fillId="0" borderId="13" xfId="0" applyNumberFormat="1" applyFont="1" applyBorder="1" applyAlignment="1">
      <alignment vertical="top" wrapText="1"/>
    </xf>
    <xf numFmtId="172" fontId="10" fillId="0" borderId="13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79" fontId="10" fillId="0" borderId="11" xfId="0" applyNumberFormat="1" applyFont="1" applyBorder="1" applyAlignment="1">
      <alignment/>
    </xf>
    <xf numFmtId="4" fontId="9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right" vertical="top" wrapText="1"/>
    </xf>
    <xf numFmtId="2" fontId="10" fillId="0" borderId="11" xfId="0" applyNumberFormat="1" applyFont="1" applyBorder="1" applyAlignment="1">
      <alignment horizontal="right" wrapText="1"/>
    </xf>
    <xf numFmtId="0" fontId="10" fillId="0" borderId="13" xfId="0" applyFont="1" applyBorder="1" applyAlignment="1">
      <alignment vertical="top" wrapText="1"/>
    </xf>
    <xf numFmtId="4" fontId="10" fillId="0" borderId="13" xfId="0" applyNumberFormat="1" applyFont="1" applyBorder="1" applyAlignment="1">
      <alignment/>
    </xf>
    <xf numFmtId="0" fontId="10" fillId="0" borderId="18" xfId="0" applyFont="1" applyFill="1" applyBorder="1" applyAlignment="1">
      <alignment vertical="top" wrapText="1"/>
    </xf>
    <xf numFmtId="2" fontId="10" fillId="0" borderId="18" xfId="0" applyNumberFormat="1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/>
    </xf>
    <xf numFmtId="0" fontId="15" fillId="0" borderId="11" xfId="0" applyFont="1" applyBorder="1" applyAlignment="1">
      <alignment/>
    </xf>
    <xf numFmtId="0" fontId="14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 vertical="top"/>
    </xf>
    <xf numFmtId="0" fontId="33" fillId="0" borderId="11" xfId="0" applyFont="1" applyBorder="1" applyAlignment="1">
      <alignment/>
    </xf>
    <xf numFmtId="0" fontId="34" fillId="0" borderId="0" xfId="0" applyFont="1" applyAlignment="1">
      <alignment horizontal="center" vertical="top"/>
    </xf>
    <xf numFmtId="0" fontId="13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172" fontId="13" fillId="0" borderId="11" xfId="0" applyNumberFormat="1" applyFont="1" applyBorder="1" applyAlignment="1">
      <alignment vertical="top" wrapText="1"/>
    </xf>
    <xf numFmtId="0" fontId="35" fillId="0" borderId="14" xfId="0" applyFont="1" applyBorder="1" applyAlignment="1">
      <alignment vertical="top"/>
    </xf>
    <xf numFmtId="0" fontId="35" fillId="0" borderId="14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33" fillId="0" borderId="11" xfId="0" applyFont="1" applyBorder="1" applyAlignment="1">
      <alignment vertical="top" wrapText="1"/>
    </xf>
    <xf numFmtId="172" fontId="13" fillId="0" borderId="11" xfId="0" applyNumberFormat="1" applyFont="1" applyFill="1" applyBorder="1" applyAlignment="1">
      <alignment vertical="top" wrapText="1"/>
    </xf>
    <xf numFmtId="4" fontId="33" fillId="0" borderId="11" xfId="0" applyNumberFormat="1" applyFont="1" applyBorder="1" applyAlignment="1">
      <alignment vertical="top" wrapText="1"/>
    </xf>
    <xf numFmtId="185" fontId="35" fillId="0" borderId="14" xfId="0" applyNumberFormat="1" applyFont="1" applyBorder="1" applyAlignment="1">
      <alignment vertical="top" wrapText="1"/>
    </xf>
    <xf numFmtId="172" fontId="38" fillId="0" borderId="14" xfId="0" applyNumberFormat="1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1" xfId="0" applyFont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36" fillId="0" borderId="14" xfId="52" applyFont="1" applyFill="1" applyBorder="1" applyAlignment="1">
      <alignment horizontal="left" vertical="top" wrapText="1"/>
    </xf>
    <xf numFmtId="2" fontId="36" fillId="0" borderId="14" xfId="52" applyNumberFormat="1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3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9" fillId="0" borderId="11" xfId="0" applyFont="1" applyFill="1" applyBorder="1" applyAlignment="1">
      <alignment vertical="top" wrapText="1"/>
    </xf>
    <xf numFmtId="2" fontId="33" fillId="0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172" fontId="13" fillId="0" borderId="11" xfId="0" applyNumberFormat="1" applyFont="1" applyFill="1" applyBorder="1" applyAlignment="1">
      <alignment horizontal="left" vertical="top" wrapText="1"/>
    </xf>
    <xf numFmtId="172" fontId="13" fillId="0" borderId="19" xfId="0" applyNumberFormat="1" applyFont="1" applyFill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85" fontId="35" fillId="0" borderId="13" xfId="0" applyNumberFormat="1" applyFont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35" fillId="0" borderId="11" xfId="0" applyFont="1" applyFill="1" applyBorder="1" applyAlignment="1">
      <alignment vertical="top" wrapText="1"/>
    </xf>
    <xf numFmtId="0" fontId="35" fillId="0" borderId="20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15" fillId="0" borderId="1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172" fontId="13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 vertical="top" wrapText="1"/>
    </xf>
    <xf numFmtId="172" fontId="13" fillId="0" borderId="11" xfId="0" applyNumberFormat="1" applyFont="1" applyBorder="1" applyAlignment="1">
      <alignment horizontal="center" vertical="top" wrapText="1"/>
    </xf>
    <xf numFmtId="185" fontId="35" fillId="0" borderId="11" xfId="0" applyNumberFormat="1" applyFont="1" applyBorder="1" applyAlignment="1">
      <alignment vertical="top" wrapText="1"/>
    </xf>
    <xf numFmtId="2" fontId="35" fillId="0" borderId="14" xfId="0" applyNumberFormat="1" applyFont="1" applyBorder="1" applyAlignment="1">
      <alignment vertical="top" wrapText="1"/>
    </xf>
    <xf numFmtId="17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top" wrapText="1"/>
    </xf>
    <xf numFmtId="186" fontId="33" fillId="0" borderId="11" xfId="0" applyNumberFormat="1" applyFont="1" applyBorder="1" applyAlignment="1">
      <alignment vertical="top" wrapText="1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0" xfId="0" applyFont="1" applyBorder="1" applyAlignment="1">
      <alignment horizontal="right" vertical="top"/>
    </xf>
    <xf numFmtId="185" fontId="33" fillId="0" borderId="11" xfId="0" applyNumberFormat="1" applyFont="1" applyBorder="1" applyAlignment="1">
      <alignment vertical="top"/>
    </xf>
    <xf numFmtId="0" fontId="35" fillId="0" borderId="20" xfId="0" applyFont="1" applyBorder="1" applyAlignment="1">
      <alignment/>
    </xf>
    <xf numFmtId="0" fontId="35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179" fontId="15" fillId="0" borderId="11" xfId="0" applyNumberFormat="1" applyFont="1" applyBorder="1" applyAlignment="1">
      <alignment/>
    </xf>
    <xf numFmtId="0" fontId="35" fillId="0" borderId="21" xfId="0" applyFont="1" applyBorder="1" applyAlignment="1">
      <alignment wrapText="1"/>
    </xf>
    <xf numFmtId="2" fontId="35" fillId="0" borderId="16" xfId="0" applyNumberFormat="1" applyFont="1" applyBorder="1" applyAlignment="1">
      <alignment/>
    </xf>
    <xf numFmtId="2" fontId="35" fillId="0" borderId="22" xfId="0" applyNumberFormat="1" applyFont="1" applyBorder="1" applyAlignment="1">
      <alignment wrapText="1"/>
    </xf>
    <xf numFmtId="179" fontId="35" fillId="0" borderId="20" xfId="0" applyNumberFormat="1" applyFont="1" applyBorder="1" applyAlignment="1">
      <alignment/>
    </xf>
    <xf numFmtId="0" fontId="35" fillId="0" borderId="22" xfId="0" applyFont="1" applyBorder="1" applyAlignment="1">
      <alignment wrapText="1"/>
    </xf>
    <xf numFmtId="2" fontId="15" fillId="0" borderId="11" xfId="0" applyNumberFormat="1" applyFont="1" applyBorder="1" applyAlignment="1">
      <alignment/>
    </xf>
    <xf numFmtId="185" fontId="35" fillId="0" borderId="20" xfId="0" applyNumberFormat="1" applyFont="1" applyBorder="1" applyAlignment="1">
      <alignment/>
    </xf>
    <xf numFmtId="0" fontId="35" fillId="0" borderId="23" xfId="0" applyFont="1" applyBorder="1" applyAlignment="1">
      <alignment wrapText="1"/>
    </xf>
    <xf numFmtId="0" fontId="35" fillId="0" borderId="24" xfId="0" applyFont="1" applyBorder="1" applyAlignment="1">
      <alignment/>
    </xf>
    <xf numFmtId="179" fontId="35" fillId="0" borderId="13" xfId="0" applyNumberFormat="1" applyFont="1" applyBorder="1" applyAlignment="1">
      <alignment/>
    </xf>
    <xf numFmtId="0" fontId="14" fillId="0" borderId="0" xfId="0" applyFont="1" applyAlignment="1">
      <alignment horizontal="center" vertical="top"/>
    </xf>
    <xf numFmtId="0" fontId="35" fillId="0" borderId="13" xfId="0" applyFont="1" applyBorder="1" applyAlignment="1">
      <alignment vertical="top"/>
    </xf>
    <xf numFmtId="0" fontId="14" fillId="0" borderId="11" xfId="0" applyFont="1" applyBorder="1" applyAlignment="1">
      <alignment wrapText="1"/>
    </xf>
    <xf numFmtId="0" fontId="35" fillId="0" borderId="25" xfId="0" applyFont="1" applyBorder="1" applyAlignment="1">
      <alignment wrapText="1"/>
    </xf>
    <xf numFmtId="0" fontId="35" fillId="0" borderId="25" xfId="0" applyFont="1" applyBorder="1" applyAlignment="1">
      <alignment vertical="top"/>
    </xf>
    <xf numFmtId="0" fontId="14" fillId="0" borderId="18" xfId="0" applyFont="1" applyBorder="1" applyAlignment="1">
      <alignment wrapText="1"/>
    </xf>
    <xf numFmtId="0" fontId="35" fillId="0" borderId="0" xfId="0" applyFont="1" applyBorder="1" applyAlignment="1">
      <alignment/>
    </xf>
    <xf numFmtId="185" fontId="33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185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4" fontId="9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/>
    </xf>
    <xf numFmtId="0" fontId="13" fillId="0" borderId="14" xfId="0" applyFont="1" applyBorder="1" applyAlignment="1">
      <alignment horizontal="center" vertical="top"/>
    </xf>
    <xf numFmtId="172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185" fontId="9" fillId="0" borderId="11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17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right" vertical="top" wrapText="1"/>
    </xf>
    <xf numFmtId="172" fontId="9" fillId="0" borderId="13" xfId="0" applyNumberFormat="1" applyFont="1" applyBorder="1" applyAlignment="1">
      <alignment horizontal="right" vertical="top" wrapText="1"/>
    </xf>
    <xf numFmtId="172" fontId="9" fillId="0" borderId="14" xfId="0" applyNumberFormat="1" applyFont="1" applyBorder="1" applyAlignment="1">
      <alignment horizontal="right" vertical="top" wrapText="1"/>
    </xf>
    <xf numFmtId="2" fontId="10" fillId="0" borderId="11" xfId="0" applyNumberFormat="1" applyFont="1" applyBorder="1" applyAlignment="1">
      <alignment horizontal="right" vertical="top" wrapText="1"/>
    </xf>
    <xf numFmtId="2" fontId="10" fillId="0" borderId="13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right" vertical="top"/>
    </xf>
    <xf numFmtId="179" fontId="10" fillId="0" borderId="11" xfId="0" applyNumberFormat="1" applyFont="1" applyBorder="1" applyAlignment="1">
      <alignment horizontal="right" vertical="top"/>
    </xf>
    <xf numFmtId="0" fontId="14" fillId="0" borderId="19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72" fontId="10" fillId="0" borderId="11" xfId="0" applyNumberFormat="1" applyFont="1" applyBorder="1" applyAlignment="1">
      <alignment horizontal="right" vertical="top" wrapText="1"/>
    </xf>
    <xf numFmtId="2" fontId="9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 vertical="top" wrapText="1"/>
    </xf>
    <xf numFmtId="172" fontId="9" fillId="0" borderId="22" xfId="0" applyNumberFormat="1" applyFont="1" applyBorder="1" applyAlignment="1">
      <alignment horizontal="right" vertical="top" wrapText="1"/>
    </xf>
    <xf numFmtId="172" fontId="10" fillId="0" borderId="13" xfId="0" applyNumberFormat="1" applyFont="1" applyBorder="1" applyAlignment="1">
      <alignment horizontal="right" vertical="top" wrapText="1"/>
    </xf>
    <xf numFmtId="2" fontId="10" fillId="0" borderId="26" xfId="0" applyNumberFormat="1" applyFont="1" applyFill="1" applyBorder="1" applyAlignment="1">
      <alignment horizontal="right"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2" fontId="10" fillId="0" borderId="11" xfId="0" applyNumberFormat="1" applyFont="1" applyFill="1" applyBorder="1" applyAlignment="1">
      <alignment horizontal="right" vertical="top" wrapText="1"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2" fontId="11" fillId="0" borderId="11" xfId="0" applyNumberFormat="1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Alignment="1">
      <alignment vertical="top" wrapText="1"/>
    </xf>
    <xf numFmtId="4" fontId="10" fillId="0" borderId="11" xfId="0" applyNumberFormat="1" applyFont="1" applyBorder="1" applyAlignment="1">
      <alignment vertical="top" wrapText="1"/>
    </xf>
    <xf numFmtId="4" fontId="9" fillId="0" borderId="11" xfId="27" applyNumberFormat="1" applyFont="1" applyFill="1" applyBorder="1" applyAlignment="1">
      <alignment horizontal="right" vertical="top"/>
    </xf>
    <xf numFmtId="185" fontId="9" fillId="0" borderId="11" xfId="27" applyNumberFormat="1" applyFont="1" applyFill="1" applyBorder="1" applyAlignment="1">
      <alignment horizontal="right" vertical="top"/>
    </xf>
    <xf numFmtId="4" fontId="9" fillId="0" borderId="11" xfId="0" applyNumberFormat="1" applyFont="1" applyFill="1" applyBorder="1" applyAlignment="1">
      <alignment horizontal="center" vertical="top" wrapText="1"/>
    </xf>
    <xf numFmtId="185" fontId="9" fillId="0" borderId="11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/>
    </xf>
    <xf numFmtId="4" fontId="10" fillId="0" borderId="13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2" fontId="10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right" vertical="top" wrapText="1"/>
    </xf>
    <xf numFmtId="172" fontId="10" fillId="0" borderId="11" xfId="0" applyNumberFormat="1" applyFont="1" applyFill="1" applyBorder="1" applyAlignment="1">
      <alignment horizontal="right" vertical="top"/>
    </xf>
    <xf numFmtId="185" fontId="9" fillId="0" borderId="10" xfId="0" applyNumberFormat="1" applyFont="1" applyFill="1" applyBorder="1" applyAlignment="1">
      <alignment horizontal="right" vertical="top" wrapText="1"/>
    </xf>
    <xf numFmtId="185" fontId="3" fillId="0" borderId="14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186" fontId="9" fillId="0" borderId="11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21" xfId="0" applyNumberFormat="1" applyFont="1" applyFill="1" applyBorder="1" applyAlignment="1">
      <alignment vertical="top" wrapText="1"/>
    </xf>
    <xf numFmtId="172" fontId="9" fillId="0" borderId="11" xfId="52" applyNumberFormat="1" applyFont="1" applyFill="1" applyBorder="1" applyAlignment="1">
      <alignment horizontal="right" vertical="top" wrapText="1"/>
    </xf>
    <xf numFmtId="172" fontId="9" fillId="0" borderId="11" xfId="0" applyNumberFormat="1" applyFont="1" applyFill="1" applyBorder="1" applyAlignment="1">
      <alignment horizontal="right" vertical="top" wrapText="1"/>
    </xf>
    <xf numFmtId="172" fontId="43" fillId="0" borderId="26" xfId="0" applyNumberFormat="1" applyFont="1" applyFill="1" applyBorder="1" applyAlignment="1">
      <alignment horizontal="right" vertical="top" wrapText="1"/>
    </xf>
    <xf numFmtId="172" fontId="43" fillId="0" borderId="11" xfId="0" applyNumberFormat="1" applyFont="1" applyFill="1" applyBorder="1" applyAlignment="1">
      <alignment horizontal="right" vertical="top" wrapText="1"/>
    </xf>
    <xf numFmtId="172" fontId="10" fillId="0" borderId="13" xfId="0" applyNumberFormat="1" applyFont="1" applyFill="1" applyBorder="1" applyAlignment="1">
      <alignment horizontal="right" vertical="top" wrapText="1"/>
    </xf>
    <xf numFmtId="2" fontId="10" fillId="0" borderId="13" xfId="0" applyNumberFormat="1" applyFont="1" applyFill="1" applyBorder="1" applyAlignment="1">
      <alignment horizontal="right" vertical="top" wrapText="1"/>
    </xf>
    <xf numFmtId="2" fontId="10" fillId="0" borderId="10" xfId="0" applyNumberFormat="1" applyFont="1" applyFill="1" applyBorder="1" applyAlignment="1">
      <alignment vertical="top" wrapText="1"/>
    </xf>
    <xf numFmtId="179" fontId="10" fillId="0" borderId="13" xfId="0" applyNumberFormat="1" applyFont="1" applyFill="1" applyBorder="1" applyAlignment="1">
      <alignment vertical="top" wrapText="1"/>
    </xf>
    <xf numFmtId="179" fontId="4" fillId="0" borderId="13" xfId="0" applyNumberFormat="1" applyFont="1" applyFill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179" fontId="10" fillId="0" borderId="11" xfId="0" applyNumberFormat="1" applyFont="1" applyBorder="1" applyAlignment="1">
      <alignment vertical="top" wrapText="1"/>
    </xf>
    <xf numFmtId="186" fontId="10" fillId="0" borderId="11" xfId="0" applyNumberFormat="1" applyFont="1" applyBorder="1" applyAlignment="1">
      <alignment vertical="top" wrapText="1"/>
    </xf>
    <xf numFmtId="172" fontId="10" fillId="0" borderId="26" xfId="0" applyNumberFormat="1" applyFont="1" applyBorder="1" applyAlignment="1">
      <alignment vertical="top" wrapText="1"/>
    </xf>
    <xf numFmtId="186" fontId="9" fillId="0" borderId="11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186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right" vertical="top" wrapText="1"/>
    </xf>
    <xf numFmtId="172" fontId="10" fillId="0" borderId="27" xfId="0" applyNumberFormat="1" applyFont="1" applyBorder="1" applyAlignment="1">
      <alignment vertical="top" wrapText="1"/>
    </xf>
    <xf numFmtId="172" fontId="9" fillId="0" borderId="11" xfId="0" applyNumberFormat="1" applyFont="1" applyBorder="1" applyAlignment="1">
      <alignment horizontal="right" wrapText="1"/>
    </xf>
    <xf numFmtId="172" fontId="9" fillId="0" borderId="27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horizontal="right" wrapText="1"/>
    </xf>
    <xf numFmtId="172" fontId="10" fillId="0" borderId="11" xfId="0" applyNumberFormat="1" applyFont="1" applyBorder="1" applyAlignment="1">
      <alignment horizontal="center" wrapText="1"/>
    </xf>
    <xf numFmtId="172" fontId="10" fillId="0" borderId="27" xfId="0" applyNumberFormat="1" applyFont="1" applyBorder="1" applyAlignment="1">
      <alignment horizontal="center" wrapText="1"/>
    </xf>
    <xf numFmtId="172" fontId="10" fillId="0" borderId="27" xfId="0" applyNumberFormat="1" applyFont="1" applyBorder="1" applyAlignment="1">
      <alignment horizontal="right" vertical="top" wrapText="1"/>
    </xf>
    <xf numFmtId="0" fontId="10" fillId="0" borderId="11" xfId="0" applyFont="1" applyFill="1" applyBorder="1" applyAlignment="1">
      <alignment wrapText="1"/>
    </xf>
    <xf numFmtId="4" fontId="9" fillId="0" borderId="11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vertical="top" wrapText="1"/>
    </xf>
    <xf numFmtId="186" fontId="9" fillId="0" borderId="11" xfId="0" applyNumberFormat="1" applyFont="1" applyBorder="1" applyAlignment="1">
      <alignment horizontal="right" wrapText="1"/>
    </xf>
    <xf numFmtId="186" fontId="9" fillId="0" borderId="11" xfId="0" applyNumberFormat="1" applyFont="1" applyBorder="1" applyAlignment="1">
      <alignment horizontal="center" wrapText="1"/>
    </xf>
    <xf numFmtId="186" fontId="4" fillId="0" borderId="11" xfId="0" applyNumberFormat="1" applyFont="1" applyBorder="1" applyAlignment="1">
      <alignment horizontal="left" vertical="top" wrapText="1"/>
    </xf>
    <xf numFmtId="186" fontId="3" fillId="0" borderId="11" xfId="0" applyNumberFormat="1" applyFont="1" applyFill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vertical="top" wrapText="1"/>
    </xf>
    <xf numFmtId="4" fontId="9" fillId="0" borderId="26" xfId="0" applyNumberFormat="1" applyFont="1" applyFill="1" applyBorder="1" applyAlignment="1">
      <alignment horizontal="right" vertical="top" wrapText="1"/>
    </xf>
    <xf numFmtId="4" fontId="10" fillId="0" borderId="26" xfId="0" applyNumberFormat="1" applyFont="1" applyFill="1" applyBorder="1" applyAlignment="1">
      <alignment horizontal="right" vertical="top" wrapText="1"/>
    </xf>
    <xf numFmtId="4" fontId="10" fillId="0" borderId="27" xfId="0" applyNumberFormat="1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wrapText="1"/>
    </xf>
    <xf numFmtId="4" fontId="10" fillId="0" borderId="13" xfId="0" applyNumberFormat="1" applyFont="1" applyBorder="1" applyAlignment="1">
      <alignment vertical="top" wrapText="1"/>
    </xf>
    <xf numFmtId="2" fontId="10" fillId="0" borderId="13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172" fontId="10" fillId="0" borderId="14" xfId="0" applyNumberFormat="1" applyFont="1" applyBorder="1" applyAlignment="1">
      <alignment wrapText="1"/>
    </xf>
    <xf numFmtId="2" fontId="10" fillId="0" borderId="11" xfId="0" applyNumberFormat="1" applyFont="1" applyBorder="1" applyAlignment="1">
      <alignment wrapText="1"/>
    </xf>
    <xf numFmtId="4" fontId="10" fillId="0" borderId="11" xfId="0" applyNumberFormat="1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9" fillId="0" borderId="11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2" fontId="13" fillId="0" borderId="14" xfId="0" applyNumberFormat="1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/>
    </xf>
    <xf numFmtId="185" fontId="9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185" fontId="33" fillId="0" borderId="26" xfId="0" applyNumberFormat="1" applyFont="1" applyBorder="1" applyAlignment="1">
      <alignment vertical="top"/>
    </xf>
    <xf numFmtId="185" fontId="10" fillId="0" borderId="26" xfId="0" applyNumberFormat="1" applyFont="1" applyBorder="1" applyAlignment="1">
      <alignment vertical="top"/>
    </xf>
    <xf numFmtId="4" fontId="15" fillId="0" borderId="11" xfId="0" applyNumberFormat="1" applyFont="1" applyBorder="1" applyAlignment="1">
      <alignment/>
    </xf>
    <xf numFmtId="4" fontId="10" fillId="0" borderId="26" xfId="0" applyNumberFormat="1" applyFont="1" applyBorder="1" applyAlignment="1">
      <alignment vertical="top"/>
    </xf>
    <xf numFmtId="185" fontId="10" fillId="0" borderId="11" xfId="0" applyNumberFormat="1" applyFont="1" applyBorder="1" applyAlignment="1">
      <alignment/>
    </xf>
    <xf numFmtId="4" fontId="33" fillId="0" borderId="26" xfId="0" applyNumberFormat="1" applyFont="1" applyBorder="1" applyAlignment="1">
      <alignment vertical="top"/>
    </xf>
    <xf numFmtId="4" fontId="9" fillId="0" borderId="26" xfId="0" applyNumberFormat="1" applyFont="1" applyBorder="1" applyAlignment="1">
      <alignment vertical="top"/>
    </xf>
    <xf numFmtId="179" fontId="9" fillId="0" borderId="11" xfId="0" applyNumberFormat="1" applyFont="1" applyFill="1" applyBorder="1" applyAlignment="1">
      <alignment horizontal="right" vertical="top" wrapText="1"/>
    </xf>
    <xf numFmtId="172" fontId="11" fillId="0" borderId="11" xfId="0" applyNumberFormat="1" applyFont="1" applyFill="1" applyBorder="1" applyAlignment="1">
      <alignment horizontal="right" vertical="top" wrapText="1"/>
    </xf>
    <xf numFmtId="179" fontId="10" fillId="0" borderId="11" xfId="0" applyNumberFormat="1" applyFont="1" applyFill="1" applyBorder="1" applyAlignment="1">
      <alignment horizontal="right" vertical="top" wrapText="1"/>
    </xf>
    <xf numFmtId="0" fontId="10" fillId="0" borderId="28" xfId="0" applyFont="1" applyFill="1" applyBorder="1" applyAlignment="1">
      <alignment vertical="top" wrapText="1"/>
    </xf>
    <xf numFmtId="2" fontId="10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9" fillId="0" borderId="27" xfId="0" applyFont="1" applyBorder="1" applyAlignment="1">
      <alignment/>
    </xf>
    <xf numFmtId="172" fontId="10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172" fontId="10" fillId="0" borderId="10" xfId="0" applyNumberFormat="1" applyFont="1" applyBorder="1" applyAlignment="1">
      <alignment/>
    </xf>
    <xf numFmtId="179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24" xfId="0" applyNumberFormat="1" applyFont="1" applyBorder="1" applyAlignment="1">
      <alignment vertical="top"/>
    </xf>
    <xf numFmtId="2" fontId="9" fillId="0" borderId="27" xfId="0" applyNumberFormat="1" applyFont="1" applyBorder="1" applyAlignment="1">
      <alignment/>
    </xf>
    <xf numFmtId="2" fontId="10" fillId="0" borderId="27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179" fontId="10" fillId="0" borderId="11" xfId="52" applyNumberFormat="1" applyFont="1" applyFill="1" applyBorder="1" applyAlignment="1">
      <alignment horizontal="right" vertical="top" wrapText="1"/>
    </xf>
    <xf numFmtId="2" fontId="10" fillId="0" borderId="11" xfId="52" applyNumberFormat="1" applyFont="1" applyFill="1" applyBorder="1" applyAlignment="1">
      <alignment horizontal="right" vertical="top" wrapText="1"/>
    </xf>
    <xf numFmtId="1" fontId="10" fillId="0" borderId="11" xfId="52" applyNumberFormat="1" applyFont="1" applyFill="1" applyBorder="1" applyAlignment="1">
      <alignment horizontal="right" vertical="top" wrapText="1"/>
    </xf>
    <xf numFmtId="0" fontId="9" fillId="0" borderId="11" xfId="52" applyFont="1" applyFill="1" applyBorder="1" applyAlignment="1">
      <alignment horizontal="right" vertical="top" wrapText="1"/>
    </xf>
    <xf numFmtId="2" fontId="9" fillId="0" borderId="11" xfId="52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horizontal="righ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10" fillId="0" borderId="11" xfId="52" applyNumberFormat="1" applyFont="1" applyFill="1" applyBorder="1" applyAlignment="1">
      <alignment vertical="top" wrapText="1"/>
    </xf>
    <xf numFmtId="0" fontId="10" fillId="0" borderId="11" xfId="52" applyFont="1" applyFill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vertical="top" wrapText="1"/>
    </xf>
    <xf numFmtId="4" fontId="10" fillId="0" borderId="27" xfId="0" applyNumberFormat="1" applyFont="1" applyFill="1" applyBorder="1" applyAlignment="1">
      <alignment vertical="top" wrapText="1"/>
    </xf>
    <xf numFmtId="185" fontId="10" fillId="0" borderId="29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185" fontId="10" fillId="0" borderId="30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185" fontId="10" fillId="0" borderId="31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185" fontId="10" fillId="0" borderId="32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13" fillId="0" borderId="13" xfId="0" applyFont="1" applyFill="1" applyBorder="1" applyAlignment="1">
      <alignment vertical="top" wrapText="1"/>
    </xf>
    <xf numFmtId="2" fontId="35" fillId="0" borderId="11" xfId="0" applyNumberFormat="1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35" fillId="0" borderId="13" xfId="0" applyFont="1" applyBorder="1" applyAlignment="1">
      <alignment horizontal="right" vertical="top"/>
    </xf>
    <xf numFmtId="1" fontId="13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horizontal="left" vertical="top" wrapText="1"/>
    </xf>
    <xf numFmtId="172" fontId="13" fillId="0" borderId="13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35" fillId="0" borderId="13" xfId="0" applyFont="1" applyBorder="1" applyAlignment="1">
      <alignment/>
    </xf>
    <xf numFmtId="0" fontId="10" fillId="0" borderId="27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9" fillId="0" borderId="13" xfId="0" applyFont="1" applyBorder="1" applyAlignment="1">
      <alignment/>
    </xf>
    <xf numFmtId="172" fontId="9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9" fillId="0" borderId="26" xfId="0" applyFont="1" applyFill="1" applyBorder="1" applyAlignment="1">
      <alignment vertical="top" wrapText="1"/>
    </xf>
    <xf numFmtId="172" fontId="9" fillId="0" borderId="0" xfId="0" applyNumberFormat="1" applyFont="1" applyAlignment="1">
      <alignment/>
    </xf>
    <xf numFmtId="0" fontId="9" fillId="0" borderId="11" xfId="52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2" fontId="10" fillId="0" borderId="11" xfId="52" applyNumberFormat="1" applyFont="1" applyFill="1" applyBorder="1" applyAlignment="1">
      <alignment vertical="top" wrapText="1"/>
    </xf>
    <xf numFmtId="1" fontId="10" fillId="0" borderId="11" xfId="52" applyNumberFormat="1" applyFont="1" applyFill="1" applyBorder="1" applyAlignment="1">
      <alignment vertical="top" wrapText="1"/>
    </xf>
    <xf numFmtId="185" fontId="33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172" fontId="13" fillId="0" borderId="11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 wrapText="1"/>
    </xf>
    <xf numFmtId="1" fontId="35" fillId="0" borderId="11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3" fillId="0" borderId="27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26" xfId="0" applyFont="1" applyBorder="1" applyAlignment="1">
      <alignment/>
    </xf>
    <xf numFmtId="0" fontId="35" fillId="0" borderId="11" xfId="0" applyFont="1" applyBorder="1" applyAlignment="1">
      <alignment horizontal="right" vertical="top"/>
    </xf>
    <xf numFmtId="0" fontId="1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10" fillId="0" borderId="27" xfId="0" applyFont="1" applyBorder="1" applyAlignment="1">
      <alignment wrapText="1"/>
    </xf>
    <xf numFmtId="0" fontId="8" fillId="0" borderId="26" xfId="0" applyFont="1" applyBorder="1" applyAlignment="1">
      <alignment/>
    </xf>
    <xf numFmtId="0" fontId="8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20" xfId="0" applyFont="1" applyBorder="1" applyAlignment="1">
      <alignment/>
    </xf>
    <xf numFmtId="0" fontId="35" fillId="0" borderId="19" xfId="0" applyFont="1" applyBorder="1" applyAlignment="1">
      <alignment/>
    </xf>
    <xf numFmtId="0" fontId="3" fillId="0" borderId="10" xfId="0" applyFont="1" applyBorder="1" applyAlignment="1">
      <alignment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35" fillId="0" borderId="13" xfId="0" applyFont="1" applyBorder="1" applyAlignment="1">
      <alignment/>
    </xf>
    <xf numFmtId="2" fontId="9" fillId="0" borderId="13" xfId="0" applyNumberFormat="1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2" fontId="10" fillId="0" borderId="13" xfId="0" applyNumberFormat="1" applyFont="1" applyBorder="1" applyAlignment="1">
      <alignment vertical="top"/>
    </xf>
    <xf numFmtId="2" fontId="10" fillId="0" borderId="14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35" fillId="0" borderId="14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3" fillId="0" borderId="2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37" fillId="0" borderId="11" xfId="0" applyNumberFormat="1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vertical="top" wrapText="1"/>
    </xf>
    <xf numFmtId="0" fontId="13" fillId="0" borderId="11" xfId="52" applyFont="1" applyFill="1" applyBorder="1" applyAlignment="1">
      <alignment horizontal="center" vertical="top" wrapText="1"/>
    </xf>
    <xf numFmtId="0" fontId="33" fillId="0" borderId="11" xfId="52" applyFont="1" applyFill="1" applyBorder="1" applyAlignment="1">
      <alignment horizontal="left" vertical="top" wrapText="1"/>
    </xf>
    <xf numFmtId="0" fontId="38" fillId="0" borderId="11" xfId="0" applyFont="1" applyBorder="1" applyAlignment="1">
      <alignment wrapText="1"/>
    </xf>
    <xf numFmtId="0" fontId="0" fillId="0" borderId="11" xfId="0" applyBorder="1" applyAlignment="1">
      <alignment/>
    </xf>
    <xf numFmtId="172" fontId="9" fillId="0" borderId="27" xfId="0" applyNumberFormat="1" applyFont="1" applyBorder="1" applyAlignment="1">
      <alignment vertical="top" wrapText="1"/>
    </xf>
    <xf numFmtId="172" fontId="11" fillId="0" borderId="27" xfId="0" applyNumberFormat="1" applyFont="1" applyFill="1" applyBorder="1" applyAlignment="1">
      <alignment horizontal="right" vertical="top" wrapText="1"/>
    </xf>
    <xf numFmtId="0" fontId="10" fillId="0" borderId="27" xfId="52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172" fontId="10" fillId="0" borderId="27" xfId="0" applyNumberFormat="1" applyFont="1" applyFill="1" applyBorder="1" applyAlignment="1">
      <alignment horizontal="right" vertical="top" wrapText="1"/>
    </xf>
    <xf numFmtId="4" fontId="13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5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15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9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 vertical="top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179" fontId="9" fillId="0" borderId="13" xfId="0" applyNumberFormat="1" applyFont="1" applyBorder="1" applyAlignment="1">
      <alignment horizontal="center" vertical="top" wrapText="1"/>
    </xf>
    <xf numFmtId="179" fontId="9" fillId="0" borderId="14" xfId="0" applyNumberFormat="1" applyFont="1" applyBorder="1" applyAlignment="1">
      <alignment horizontal="center" vertical="top" wrapText="1"/>
    </xf>
    <xf numFmtId="179" fontId="9" fillId="0" borderId="10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9" fillId="0" borderId="13" xfId="0" applyNumberFormat="1" applyFont="1" applyFill="1" applyBorder="1" applyAlignment="1">
      <alignment horizontal="center" vertical="top" wrapText="1"/>
    </xf>
    <xf numFmtId="1" fontId="9" fillId="0" borderId="14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2" fontId="13" fillId="0" borderId="13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11" fontId="10" fillId="0" borderId="11" xfId="0" applyNumberFormat="1" applyFont="1" applyFill="1" applyBorder="1" applyAlignment="1">
      <alignment horizontal="left" vertical="center" wrapText="1"/>
    </xf>
    <xf numFmtId="11" fontId="9" fillId="0" borderId="10" xfId="0" applyNumberFormat="1" applyFont="1" applyFill="1" applyBorder="1" applyAlignment="1">
      <alignment/>
    </xf>
    <xf numFmtId="11" fontId="9" fillId="0" borderId="11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4" fillId="0" borderId="2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10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72" fontId="9" fillId="0" borderId="11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9" fillId="0" borderId="26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2" fontId="10" fillId="0" borderId="13" xfId="0" applyNumberFormat="1" applyFont="1" applyBorder="1" applyAlignment="1">
      <alignment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" fontId="10" fillId="0" borderId="13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0" fillId="0" borderId="21" xfId="0" applyFont="1" applyBorder="1" applyAlignment="1">
      <alignment horizontal="left" vertical="top" wrapText="1"/>
    </xf>
    <xf numFmtId="0" fontId="4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13" fillId="0" borderId="14" xfId="0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179" fontId="10" fillId="0" borderId="13" xfId="0" applyNumberFormat="1" applyFont="1" applyBorder="1" applyAlignment="1">
      <alignment horizontal="right" vertical="top" wrapText="1"/>
    </xf>
    <xf numFmtId="179" fontId="10" fillId="0" borderId="14" xfId="0" applyNumberFormat="1" applyFont="1" applyBorder="1" applyAlignment="1">
      <alignment vertical="top" wrapText="1"/>
    </xf>
    <xf numFmtId="179" fontId="4" fillId="0" borderId="14" xfId="0" applyNumberFormat="1" applyFont="1" applyBorder="1" applyAlignment="1">
      <alignment vertical="top" wrapText="1"/>
    </xf>
    <xf numFmtId="179" fontId="4" fillId="0" borderId="10" xfId="0" applyNumberFormat="1" applyFont="1" applyBorder="1" applyAlignment="1">
      <alignment vertical="top" wrapText="1"/>
    </xf>
    <xf numFmtId="2" fontId="10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6" xfId="27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6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14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9" fillId="0" borderId="13" xfId="52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1" xfId="52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9" fillId="0" borderId="13" xfId="27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72" fontId="9" fillId="0" borderId="10" xfId="0" applyNumberFormat="1" applyFont="1" applyBorder="1" applyAlignment="1">
      <alignment horizontal="center" vertical="top" wrapText="1"/>
    </xf>
    <xf numFmtId="0" fontId="9" fillId="0" borderId="14" xfId="52" applyFont="1" applyFill="1" applyBorder="1" applyAlignment="1">
      <alignment horizontal="center" vertical="top" wrapText="1"/>
    </xf>
    <xf numFmtId="0" fontId="10" fillId="0" borderId="27" xfId="52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72" fontId="9" fillId="0" borderId="13" xfId="0" applyNumberFormat="1" applyFont="1" applyBorder="1" applyAlignment="1">
      <alignment vertical="top" wrapText="1"/>
    </xf>
    <xf numFmtId="0" fontId="10" fillId="0" borderId="26" xfId="52" applyFont="1" applyFill="1" applyBorder="1" applyAlignment="1">
      <alignment horizontal="left" vertical="top" wrapText="1"/>
    </xf>
    <xf numFmtId="0" fontId="10" fillId="0" borderId="15" xfId="52" applyFont="1" applyFill="1" applyBorder="1" applyAlignment="1">
      <alignment horizontal="left" vertical="top" wrapText="1"/>
    </xf>
    <xf numFmtId="172" fontId="9" fillId="0" borderId="13" xfId="0" applyNumberFormat="1" applyFont="1" applyBorder="1" applyAlignment="1">
      <alignment horizontal="center" vertical="top" wrapText="1"/>
    </xf>
    <xf numFmtId="172" fontId="9" fillId="0" borderId="14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179" fontId="15" fillId="0" borderId="13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1" fontId="9" fillId="0" borderId="14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33" fillId="0" borderId="13" xfId="52" applyFont="1" applyFill="1" applyBorder="1" applyAlignment="1">
      <alignment horizontal="left" vertical="top" wrapText="1"/>
    </xf>
    <xf numFmtId="0" fontId="33" fillId="0" borderId="14" xfId="52" applyFont="1" applyFill="1" applyBorder="1" applyAlignment="1">
      <alignment horizontal="left" vertical="top" wrapText="1"/>
    </xf>
    <xf numFmtId="0" fontId="33" fillId="0" borderId="10" xfId="52" applyFont="1" applyFill="1" applyBorder="1" applyAlignment="1">
      <alignment horizontal="left" vertical="top" wrapText="1"/>
    </xf>
    <xf numFmtId="0" fontId="9" fillId="0" borderId="10" xfId="52" applyFont="1" applyFill="1" applyBorder="1" applyAlignment="1">
      <alignment horizontal="center" vertical="top" wrapText="1"/>
    </xf>
    <xf numFmtId="0" fontId="38" fillId="0" borderId="13" xfId="52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27" xfId="0" applyFont="1" applyBorder="1" applyAlignment="1">
      <alignment/>
    </xf>
    <xf numFmtId="0" fontId="10" fillId="0" borderId="21" xfId="0" applyFont="1" applyFill="1" applyBorder="1" applyAlignment="1">
      <alignment horizontal="left" vertical="top" wrapText="1"/>
    </xf>
    <xf numFmtId="0" fontId="10" fillId="0" borderId="2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2" fontId="9" fillId="0" borderId="13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3" fillId="0" borderId="20" xfId="0" applyFont="1" applyBorder="1" applyAlignment="1">
      <alignment vertical="top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2" fontId="10" fillId="0" borderId="13" xfId="0" applyNumberFormat="1" applyFont="1" applyBorder="1" applyAlignment="1">
      <alignment vertical="top" wrapText="1"/>
    </xf>
    <xf numFmtId="172" fontId="9" fillId="0" borderId="13" xfId="0" applyNumberFormat="1" applyFont="1" applyBorder="1" applyAlignment="1">
      <alignment horizontal="center" vertical="top" wrapText="1"/>
    </xf>
    <xf numFmtId="172" fontId="9" fillId="0" borderId="14" xfId="0" applyNumberFormat="1" applyFont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172" fontId="10" fillId="0" borderId="13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0" fontId="10" fillId="0" borderId="10" xfId="0" applyFont="1" applyFill="1" applyBorder="1" applyAlignment="1">
      <alignment vertical="top" wrapText="1"/>
    </xf>
    <xf numFmtId="0" fontId="9" fillId="0" borderId="13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4" fillId="0" borderId="2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0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11" xfId="0" applyFont="1" applyBorder="1" applyAlignment="1">
      <alignment wrapText="1"/>
    </xf>
    <xf numFmtId="172" fontId="9" fillId="0" borderId="1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0" fontId="3" fillId="0" borderId="2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72" fontId="9" fillId="0" borderId="13" xfId="0" applyNumberFormat="1" applyFont="1" applyBorder="1" applyAlignment="1">
      <alignment horizontal="center" vertical="top" wrapText="1" shrinkToFit="1"/>
    </xf>
    <xf numFmtId="172" fontId="9" fillId="0" borderId="14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wrapText="1"/>
    </xf>
    <xf numFmtId="172" fontId="0" fillId="0" borderId="14" xfId="0" applyNumberFormat="1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8"/>
  <sheetViews>
    <sheetView tabSelected="1" zoomScale="140" zoomScaleNormal="140" zoomScalePageLayoutView="0" workbookViewId="0" topLeftCell="A1">
      <pane ySplit="4" topLeftCell="BM878" activePane="bottomLeft" state="frozen"/>
      <selection pane="topLeft" activeCell="A1" sqref="A1"/>
      <selection pane="bottomLeft" activeCell="G3" sqref="G3:G4"/>
    </sheetView>
  </sheetViews>
  <sheetFormatPr defaultColWidth="9.00390625" defaultRowHeight="12.75"/>
  <cols>
    <col min="1" max="1" width="3.75390625" style="3" customWidth="1"/>
    <col min="2" max="2" width="23.00390625" style="3" customWidth="1"/>
    <col min="3" max="3" width="15.75390625" style="3" customWidth="1"/>
    <col min="4" max="4" width="18.625" style="3" customWidth="1"/>
    <col min="5" max="5" width="15.875" style="3" customWidth="1"/>
    <col min="6" max="6" width="15.25390625" style="3" customWidth="1"/>
    <col min="7" max="7" width="15.375" style="3" customWidth="1"/>
    <col min="8" max="8" width="14.375" style="3" customWidth="1"/>
    <col min="9" max="9" width="23.125" style="3" customWidth="1"/>
    <col min="10" max="10" width="12.875" style="3" customWidth="1"/>
    <col min="11" max="11" width="13.00390625" style="3" customWidth="1"/>
    <col min="12" max="12" width="14.375" style="3" customWidth="1"/>
    <col min="13" max="16384" width="9.125" style="3" customWidth="1"/>
  </cols>
  <sheetData>
    <row r="1" spans="2:17" ht="29.25" customHeight="1">
      <c r="B1" s="707" t="s">
        <v>36</v>
      </c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2"/>
      <c r="N1" s="2"/>
      <c r="O1" s="2"/>
      <c r="P1" s="2"/>
      <c r="Q1" s="2"/>
    </row>
    <row r="2" ht="12.75"/>
    <row r="3" spans="2:12" ht="24" customHeight="1">
      <c r="B3" s="708" t="s">
        <v>386</v>
      </c>
      <c r="C3" s="708" t="s">
        <v>392</v>
      </c>
      <c r="D3" s="708" t="s">
        <v>395</v>
      </c>
      <c r="E3" s="708" t="s">
        <v>95</v>
      </c>
      <c r="F3" s="708" t="s">
        <v>96</v>
      </c>
      <c r="G3" s="708" t="s">
        <v>396</v>
      </c>
      <c r="H3" s="710" t="s">
        <v>5</v>
      </c>
      <c r="I3" s="708" t="s">
        <v>397</v>
      </c>
      <c r="J3" s="708"/>
      <c r="K3" s="708"/>
      <c r="L3" s="708"/>
    </row>
    <row r="4" spans="2:12" ht="78.75" customHeight="1" thickBot="1">
      <c r="B4" s="709"/>
      <c r="C4" s="709"/>
      <c r="D4" s="709"/>
      <c r="E4" s="709"/>
      <c r="F4" s="709"/>
      <c r="G4" s="709"/>
      <c r="H4" s="711"/>
      <c r="I4" s="5" t="s">
        <v>387</v>
      </c>
      <c r="J4" s="5" t="s">
        <v>388</v>
      </c>
      <c r="K4" s="5" t="s">
        <v>389</v>
      </c>
      <c r="L4" s="5" t="s">
        <v>390</v>
      </c>
    </row>
    <row r="5" spans="1:12" ht="26.25" customHeight="1" thickTop="1">
      <c r="A5" s="229">
        <v>1</v>
      </c>
      <c r="B5" s="704" t="s">
        <v>334</v>
      </c>
      <c r="C5" s="705"/>
      <c r="D5" s="705"/>
      <c r="E5" s="705"/>
      <c r="F5" s="705"/>
      <c r="G5" s="705"/>
      <c r="H5" s="705"/>
      <c r="I5" s="705"/>
      <c r="J5" s="705"/>
      <c r="K5" s="705"/>
      <c r="L5" s="706"/>
    </row>
    <row r="6" spans="1:12" ht="12" customHeight="1">
      <c r="A6" s="229"/>
      <c r="B6" s="594" t="s">
        <v>267</v>
      </c>
      <c r="C6" s="679"/>
      <c r="D6" s="679"/>
      <c r="E6" s="679"/>
      <c r="F6" s="679"/>
      <c r="G6" s="679"/>
      <c r="H6" s="679"/>
      <c r="I6" s="249"/>
      <c r="J6" s="249"/>
      <c r="K6" s="249"/>
      <c r="L6" s="250"/>
    </row>
    <row r="7" spans="1:12" ht="15" customHeight="1">
      <c r="A7" s="123"/>
      <c r="B7" s="507" t="s">
        <v>398</v>
      </c>
      <c r="C7" s="571" t="s">
        <v>4</v>
      </c>
      <c r="D7" s="15" t="s">
        <v>399</v>
      </c>
      <c r="E7" s="251">
        <v>150</v>
      </c>
      <c r="F7" s="251">
        <v>150</v>
      </c>
      <c r="G7" s="251">
        <v>58.98</v>
      </c>
      <c r="H7" s="251">
        <f>G7/F7*100</f>
        <v>39.32</v>
      </c>
      <c r="I7" s="571" t="s">
        <v>0</v>
      </c>
      <c r="J7" s="571">
        <v>11</v>
      </c>
      <c r="K7" s="581">
        <v>7</v>
      </c>
      <c r="L7" s="538"/>
    </row>
    <row r="8" spans="1:12" ht="12.75" customHeight="1">
      <c r="A8" s="123"/>
      <c r="B8" s="508"/>
      <c r="C8" s="617"/>
      <c r="D8" s="14" t="s">
        <v>400</v>
      </c>
      <c r="E8" s="251"/>
      <c r="F8" s="251"/>
      <c r="G8" s="252"/>
      <c r="H8" s="22"/>
      <c r="I8" s="541"/>
      <c r="J8" s="541"/>
      <c r="K8" s="544"/>
      <c r="L8" s="691"/>
    </row>
    <row r="9" spans="1:12" ht="12.75">
      <c r="A9" s="123"/>
      <c r="B9" s="508"/>
      <c r="C9" s="617"/>
      <c r="D9" s="14" t="s">
        <v>401</v>
      </c>
      <c r="E9" s="251"/>
      <c r="F9" s="251"/>
      <c r="G9" s="252"/>
      <c r="H9" s="22"/>
      <c r="I9" s="541"/>
      <c r="J9" s="541"/>
      <c r="K9" s="544"/>
      <c r="L9" s="691"/>
    </row>
    <row r="10" spans="1:12" ht="15" customHeight="1">
      <c r="A10" s="123"/>
      <c r="B10" s="508"/>
      <c r="C10" s="617"/>
      <c r="D10" s="23" t="s">
        <v>402</v>
      </c>
      <c r="E10" s="251"/>
      <c r="F10" s="251"/>
      <c r="G10" s="252"/>
      <c r="H10" s="253"/>
      <c r="I10" s="541"/>
      <c r="J10" s="541"/>
      <c r="K10" s="544"/>
      <c r="L10" s="691"/>
    </row>
    <row r="11" spans="1:12" ht="24" customHeight="1">
      <c r="A11" s="123"/>
      <c r="B11" s="530"/>
      <c r="C11" s="617"/>
      <c r="D11" s="9" t="s">
        <v>114</v>
      </c>
      <c r="E11" s="254">
        <f>E7+E8+E9+E10</f>
        <v>150</v>
      </c>
      <c r="F11" s="254">
        <f>F7+F8+F9+F10</f>
        <v>150</v>
      </c>
      <c r="G11" s="254">
        <f>G7+G8+G9+G10</f>
        <v>58.98</v>
      </c>
      <c r="H11" s="254">
        <f>G11/F11*100</f>
        <v>39.32</v>
      </c>
      <c r="I11" s="541"/>
      <c r="J11" s="541"/>
      <c r="K11" s="544"/>
      <c r="L11" s="691"/>
    </row>
    <row r="12" spans="1:12" ht="15" customHeight="1">
      <c r="A12" s="123"/>
      <c r="B12" s="530"/>
      <c r="C12" s="617"/>
      <c r="D12" s="702" t="s">
        <v>399</v>
      </c>
      <c r="E12" s="692">
        <f>E7</f>
        <v>150</v>
      </c>
      <c r="F12" s="695">
        <f>F7</f>
        <v>150</v>
      </c>
      <c r="G12" s="692">
        <f>G7</f>
        <v>58.98</v>
      </c>
      <c r="H12" s="692">
        <f>G12/F12*100</f>
        <v>39.32</v>
      </c>
      <c r="I12" s="523"/>
      <c r="J12" s="541"/>
      <c r="K12" s="544"/>
      <c r="L12" s="691"/>
    </row>
    <row r="13" spans="1:12" ht="6" customHeight="1">
      <c r="A13" s="123"/>
      <c r="B13" s="530"/>
      <c r="C13" s="617"/>
      <c r="D13" s="703"/>
      <c r="E13" s="699"/>
      <c r="F13" s="696"/>
      <c r="G13" s="699"/>
      <c r="H13" s="693"/>
      <c r="I13" s="524"/>
      <c r="J13" s="529"/>
      <c r="K13" s="545"/>
      <c r="L13" s="662"/>
    </row>
    <row r="14" spans="1:12" ht="69.75" customHeight="1">
      <c r="A14" s="123"/>
      <c r="B14" s="530"/>
      <c r="C14" s="617"/>
      <c r="D14" s="700"/>
      <c r="E14" s="700"/>
      <c r="F14" s="697"/>
      <c r="G14" s="700"/>
      <c r="H14" s="693"/>
      <c r="I14" s="10" t="s">
        <v>1</v>
      </c>
      <c r="J14" s="6">
        <v>23.5</v>
      </c>
      <c r="K14" s="6">
        <v>1.64</v>
      </c>
      <c r="L14" s="89"/>
    </row>
    <row r="15" spans="1:12" ht="56.25" customHeight="1">
      <c r="A15" s="123"/>
      <c r="B15" s="530"/>
      <c r="C15" s="617"/>
      <c r="D15" s="700"/>
      <c r="E15" s="700"/>
      <c r="F15" s="697"/>
      <c r="G15" s="700"/>
      <c r="H15" s="693"/>
      <c r="I15" s="10" t="s">
        <v>2</v>
      </c>
      <c r="J15" s="6">
        <v>45</v>
      </c>
      <c r="K15" s="6">
        <v>32</v>
      </c>
      <c r="L15" s="89"/>
    </row>
    <row r="16" spans="1:12" ht="48.75" customHeight="1">
      <c r="A16" s="123"/>
      <c r="B16" s="531"/>
      <c r="C16" s="611"/>
      <c r="D16" s="701"/>
      <c r="E16" s="701"/>
      <c r="F16" s="698"/>
      <c r="G16" s="701"/>
      <c r="H16" s="694"/>
      <c r="I16" s="6" t="s">
        <v>3</v>
      </c>
      <c r="J16" s="6">
        <v>2.3</v>
      </c>
      <c r="K16" s="6">
        <v>1</v>
      </c>
      <c r="L16" s="89"/>
    </row>
    <row r="17" spans="1:12" ht="24.75" customHeight="1">
      <c r="A17" s="229">
        <v>2</v>
      </c>
      <c r="B17" s="688" t="s">
        <v>214</v>
      </c>
      <c r="C17" s="689"/>
      <c r="D17" s="689"/>
      <c r="E17" s="689"/>
      <c r="F17" s="689"/>
      <c r="G17" s="689"/>
      <c r="H17" s="689"/>
      <c r="I17" s="689"/>
      <c r="J17" s="689"/>
      <c r="K17" s="689"/>
      <c r="L17" s="690"/>
    </row>
    <row r="18" spans="1:12" ht="16.5" customHeight="1">
      <c r="A18" s="229"/>
      <c r="B18" s="594" t="s">
        <v>217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10"/>
    </row>
    <row r="19" spans="1:12" ht="13.5" customHeight="1">
      <c r="A19" s="123"/>
      <c r="B19" s="571" t="s">
        <v>6</v>
      </c>
      <c r="C19" s="571" t="s">
        <v>7</v>
      </c>
      <c r="D19" s="54" t="s">
        <v>399</v>
      </c>
      <c r="E19" s="22">
        <v>25</v>
      </c>
      <c r="F19" s="22">
        <v>25</v>
      </c>
      <c r="G19" s="61">
        <v>22.5</v>
      </c>
      <c r="H19" s="22">
        <f>G19/F19*100</f>
        <v>90</v>
      </c>
      <c r="I19" s="571" t="s">
        <v>8</v>
      </c>
      <c r="J19" s="581">
        <v>50500</v>
      </c>
      <c r="K19" s="581">
        <v>51152</v>
      </c>
      <c r="L19" s="588"/>
    </row>
    <row r="20" spans="1:12" ht="13.5" customHeight="1">
      <c r="A20" s="123"/>
      <c r="B20" s="617"/>
      <c r="C20" s="511"/>
      <c r="D20" s="55" t="s">
        <v>400</v>
      </c>
      <c r="E20" s="11"/>
      <c r="F20" s="11"/>
      <c r="G20" s="11"/>
      <c r="H20" s="11"/>
      <c r="I20" s="530"/>
      <c r="J20" s="491"/>
      <c r="K20" s="544"/>
      <c r="L20" s="512"/>
    </row>
    <row r="21" spans="1:12" ht="13.5" customHeight="1">
      <c r="A21" s="123"/>
      <c r="B21" s="617"/>
      <c r="C21" s="511"/>
      <c r="D21" s="55" t="s">
        <v>401</v>
      </c>
      <c r="E21" s="11"/>
      <c r="F21" s="11"/>
      <c r="G21" s="11"/>
      <c r="H21" s="11"/>
      <c r="I21" s="530"/>
      <c r="J21" s="491"/>
      <c r="K21" s="544"/>
      <c r="L21" s="512"/>
    </row>
    <row r="22" spans="1:12" ht="13.5" customHeight="1">
      <c r="A22" s="123"/>
      <c r="B22" s="617"/>
      <c r="C22" s="511"/>
      <c r="D22" s="56" t="s">
        <v>402</v>
      </c>
      <c r="E22" s="11"/>
      <c r="F22" s="11"/>
      <c r="G22" s="11"/>
      <c r="H22" s="11"/>
      <c r="I22" s="530"/>
      <c r="J22" s="491"/>
      <c r="K22" s="544"/>
      <c r="L22" s="512"/>
    </row>
    <row r="23" spans="1:12" ht="14.25" customHeight="1">
      <c r="A23" s="123"/>
      <c r="B23" s="611"/>
      <c r="C23" s="511"/>
      <c r="D23" s="53" t="s">
        <v>403</v>
      </c>
      <c r="E23" s="266">
        <f>E19+E20+E21+E22</f>
        <v>25</v>
      </c>
      <c r="F23" s="254">
        <f>F19+F20+F21+F22</f>
        <v>25</v>
      </c>
      <c r="G23" s="254">
        <f>G19+G20+G21+G22</f>
        <v>22.5</v>
      </c>
      <c r="H23" s="266">
        <f>G23/F23*100</f>
        <v>90</v>
      </c>
      <c r="I23" s="531"/>
      <c r="J23" s="485"/>
      <c r="K23" s="545"/>
      <c r="L23" s="589"/>
    </row>
    <row r="24" spans="1:12" ht="15.75" customHeight="1">
      <c r="A24" s="123"/>
      <c r="B24" s="571" t="s">
        <v>215</v>
      </c>
      <c r="C24" s="571" t="s">
        <v>7</v>
      </c>
      <c r="D24" s="54" t="s">
        <v>399</v>
      </c>
      <c r="E24" s="253">
        <v>75</v>
      </c>
      <c r="F24" s="267">
        <v>50</v>
      </c>
      <c r="G24" s="268">
        <v>12.18</v>
      </c>
      <c r="H24" s="269">
        <f>G24/F24*100</f>
        <v>24.36</v>
      </c>
      <c r="I24" s="571" t="s">
        <v>19</v>
      </c>
      <c r="J24" s="571">
        <v>46500</v>
      </c>
      <c r="K24" s="581">
        <v>47627</v>
      </c>
      <c r="L24" s="588"/>
    </row>
    <row r="25" spans="1:12" ht="15.75" customHeight="1">
      <c r="A25" s="123"/>
      <c r="B25" s="617"/>
      <c r="C25" s="511"/>
      <c r="D25" s="55" t="s">
        <v>400</v>
      </c>
      <c r="E25" s="11"/>
      <c r="F25" s="11"/>
      <c r="G25" s="11"/>
      <c r="H25" s="11"/>
      <c r="I25" s="798"/>
      <c r="J25" s="523"/>
      <c r="K25" s="544"/>
      <c r="L25" s="539"/>
    </row>
    <row r="26" spans="1:12" ht="15.75" customHeight="1">
      <c r="A26" s="123"/>
      <c r="B26" s="617"/>
      <c r="C26" s="511"/>
      <c r="D26" s="55" t="s">
        <v>401</v>
      </c>
      <c r="E26" s="11"/>
      <c r="F26" s="11"/>
      <c r="G26" s="11"/>
      <c r="H26" s="11"/>
      <c r="I26" s="798"/>
      <c r="J26" s="523"/>
      <c r="K26" s="544"/>
      <c r="L26" s="539"/>
    </row>
    <row r="27" spans="1:12" ht="15.75" customHeight="1">
      <c r="A27" s="123"/>
      <c r="B27" s="617"/>
      <c r="C27" s="511"/>
      <c r="D27" s="56" t="s">
        <v>402</v>
      </c>
      <c r="E27" s="11"/>
      <c r="F27" s="11"/>
      <c r="G27" s="11"/>
      <c r="H27" s="11"/>
      <c r="I27" s="798"/>
      <c r="J27" s="523"/>
      <c r="K27" s="544"/>
      <c r="L27" s="539"/>
    </row>
    <row r="28" spans="1:12" ht="23.25" customHeight="1">
      <c r="A28" s="123"/>
      <c r="B28" s="611"/>
      <c r="C28" s="511"/>
      <c r="D28" s="53" t="s">
        <v>403</v>
      </c>
      <c r="E28" s="266">
        <f>E24+E25+E26+E27</f>
        <v>75</v>
      </c>
      <c r="F28" s="270">
        <f>F24+F25+F26+F27</f>
        <v>50</v>
      </c>
      <c r="G28" s="108">
        <f>G24+G25+G26+G27</f>
        <v>12.18</v>
      </c>
      <c r="H28" s="270">
        <f>G28/F28*100</f>
        <v>24.36</v>
      </c>
      <c r="I28" s="798"/>
      <c r="J28" s="523"/>
      <c r="K28" s="544"/>
      <c r="L28" s="539"/>
    </row>
    <row r="29" spans="1:12" ht="18" customHeight="1">
      <c r="A29" s="123"/>
      <c r="B29" s="571" t="s">
        <v>216</v>
      </c>
      <c r="C29" s="571" t="s">
        <v>7</v>
      </c>
      <c r="D29" s="54" t="s">
        <v>399</v>
      </c>
      <c r="E29" s="271"/>
      <c r="F29" s="272">
        <v>25</v>
      </c>
      <c r="G29" s="272">
        <v>25</v>
      </c>
      <c r="H29" s="272">
        <f>G29/F29*100</f>
        <v>100</v>
      </c>
      <c r="I29" s="261"/>
      <c r="J29" s="262"/>
      <c r="K29" s="263"/>
      <c r="L29" s="260"/>
    </row>
    <row r="30" spans="1:12" ht="18" customHeight="1">
      <c r="A30" s="123"/>
      <c r="B30" s="533"/>
      <c r="C30" s="533"/>
      <c r="D30" s="55" t="s">
        <v>400</v>
      </c>
      <c r="E30" s="271"/>
      <c r="F30" s="273"/>
      <c r="G30" s="273"/>
      <c r="H30" s="273"/>
      <c r="I30" s="261"/>
      <c r="J30" s="262"/>
      <c r="K30" s="263"/>
      <c r="L30" s="260"/>
    </row>
    <row r="31" spans="1:12" ht="18" customHeight="1">
      <c r="A31" s="123"/>
      <c r="B31" s="533"/>
      <c r="C31" s="533"/>
      <c r="D31" s="55" t="s">
        <v>401</v>
      </c>
      <c r="E31" s="271"/>
      <c r="F31" s="273"/>
      <c r="G31" s="273"/>
      <c r="H31" s="273"/>
      <c r="I31" s="261"/>
      <c r="J31" s="262"/>
      <c r="K31" s="263"/>
      <c r="L31" s="260"/>
    </row>
    <row r="32" spans="1:12" ht="18" customHeight="1">
      <c r="A32" s="123"/>
      <c r="B32" s="533"/>
      <c r="C32" s="533"/>
      <c r="D32" s="56" t="s">
        <v>402</v>
      </c>
      <c r="E32" s="271"/>
      <c r="F32" s="273"/>
      <c r="G32" s="273"/>
      <c r="H32" s="273"/>
      <c r="I32" s="261"/>
      <c r="J32" s="262"/>
      <c r="K32" s="263"/>
      <c r="L32" s="260"/>
    </row>
    <row r="33" spans="1:12" ht="18" customHeight="1">
      <c r="A33" s="123"/>
      <c r="B33" s="534"/>
      <c r="C33" s="534"/>
      <c r="D33" s="53" t="s">
        <v>403</v>
      </c>
      <c r="E33" s="271">
        <f>E29+E30+E31+E32</f>
        <v>0</v>
      </c>
      <c r="F33" s="273">
        <f>F29+F30+F31+F32</f>
        <v>25</v>
      </c>
      <c r="G33" s="273">
        <f>G29+G30+G31+G32</f>
        <v>25</v>
      </c>
      <c r="H33" s="273">
        <f>G33/F33*100</f>
        <v>100</v>
      </c>
      <c r="I33" s="261"/>
      <c r="J33" s="262"/>
      <c r="K33" s="263"/>
      <c r="L33" s="260"/>
    </row>
    <row r="34" spans="1:12" ht="24.75" customHeight="1">
      <c r="A34" s="123"/>
      <c r="B34" s="264"/>
      <c r="C34" s="265"/>
      <c r="D34" s="9" t="s">
        <v>114</v>
      </c>
      <c r="E34" s="271">
        <f>E23+E28+E33</f>
        <v>100</v>
      </c>
      <c r="F34" s="273">
        <f>F23+F28+F33</f>
        <v>100</v>
      </c>
      <c r="G34" s="273">
        <f>G23+G28+G33</f>
        <v>59.68</v>
      </c>
      <c r="H34" s="273">
        <f>G34/F34*100</f>
        <v>59.68</v>
      </c>
      <c r="I34" s="261"/>
      <c r="J34" s="262"/>
      <c r="K34" s="263"/>
      <c r="L34" s="260"/>
    </row>
    <row r="35" spans="1:12" ht="18" customHeight="1">
      <c r="A35" s="123"/>
      <c r="B35" s="202"/>
      <c r="C35" s="202"/>
      <c r="D35" s="54" t="s">
        <v>399</v>
      </c>
      <c r="E35" s="271">
        <f>E19+E24+E29</f>
        <v>100</v>
      </c>
      <c r="F35" s="273">
        <f>F19+F24+F29</f>
        <v>100</v>
      </c>
      <c r="G35" s="273">
        <f>G19+G24+G29</f>
        <v>59.68</v>
      </c>
      <c r="H35" s="273">
        <f>G35/F35*100</f>
        <v>59.68</v>
      </c>
      <c r="I35" s="261"/>
      <c r="J35" s="262"/>
      <c r="K35" s="263"/>
      <c r="L35" s="260"/>
    </row>
    <row r="36" spans="1:12" ht="27" customHeight="1">
      <c r="A36" s="229">
        <v>3</v>
      </c>
      <c r="B36" s="594" t="s">
        <v>218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4"/>
    </row>
    <row r="37" spans="1:12" ht="16.5" customHeight="1">
      <c r="A37" s="123"/>
      <c r="B37" s="594" t="s">
        <v>20</v>
      </c>
      <c r="C37" s="503"/>
      <c r="D37" s="503"/>
      <c r="E37" s="503"/>
      <c r="F37" s="503"/>
      <c r="G37" s="503"/>
      <c r="H37" s="503"/>
      <c r="I37" s="503"/>
      <c r="J37" s="503"/>
      <c r="K37" s="503"/>
      <c r="L37" s="504"/>
    </row>
    <row r="38" spans="1:12" ht="19.5" customHeight="1">
      <c r="A38" s="123"/>
      <c r="B38" s="522" t="s">
        <v>219</v>
      </c>
      <c r="C38" s="571" t="s">
        <v>21</v>
      </c>
      <c r="D38" s="23" t="s">
        <v>399</v>
      </c>
      <c r="E38" s="11">
        <v>30</v>
      </c>
      <c r="F38" s="11">
        <v>30</v>
      </c>
      <c r="G38" s="14">
        <v>0</v>
      </c>
      <c r="H38" s="14">
        <f>G38/F38*100</f>
        <v>0</v>
      </c>
      <c r="I38" s="507" t="s">
        <v>84</v>
      </c>
      <c r="J38" s="571">
        <v>33.5</v>
      </c>
      <c r="K38" s="571">
        <v>27.9</v>
      </c>
      <c r="L38" s="126"/>
    </row>
    <row r="39" spans="1:12" ht="21.75" customHeight="1">
      <c r="A39" s="123"/>
      <c r="B39" s="792"/>
      <c r="C39" s="794"/>
      <c r="D39" s="23" t="s">
        <v>400</v>
      </c>
      <c r="E39" s="25"/>
      <c r="F39" s="21"/>
      <c r="G39" s="21"/>
      <c r="H39" s="21"/>
      <c r="I39" s="520"/>
      <c r="J39" s="533"/>
      <c r="K39" s="533"/>
      <c r="L39" s="126"/>
    </row>
    <row r="40" spans="1:12" ht="20.25" customHeight="1">
      <c r="A40" s="123"/>
      <c r="B40" s="792"/>
      <c r="C40" s="794"/>
      <c r="D40" s="23" t="s">
        <v>401</v>
      </c>
      <c r="E40" s="25"/>
      <c r="F40" s="21"/>
      <c r="G40" s="21"/>
      <c r="H40" s="21"/>
      <c r="I40" s="520"/>
      <c r="J40" s="533"/>
      <c r="K40" s="533"/>
      <c r="L40" s="126"/>
    </row>
    <row r="41" spans="1:12" ht="20.25" customHeight="1">
      <c r="A41" s="123"/>
      <c r="B41" s="793"/>
      <c r="C41" s="795"/>
      <c r="D41" s="91" t="s">
        <v>403</v>
      </c>
      <c r="E41" s="274">
        <f>E38+E39+E40</f>
        <v>30</v>
      </c>
      <c r="F41" s="274">
        <f>F38+F39+F40</f>
        <v>30</v>
      </c>
      <c r="G41" s="274">
        <f>G38+G39+G40</f>
        <v>0</v>
      </c>
      <c r="H41" s="274">
        <f>G41/F41*100</f>
        <v>0</v>
      </c>
      <c r="I41" s="520"/>
      <c r="J41" s="533"/>
      <c r="K41" s="533"/>
      <c r="L41" s="103"/>
    </row>
    <row r="42" spans="1:12" ht="16.5" customHeight="1">
      <c r="A42" s="123"/>
      <c r="B42" s="571" t="s">
        <v>220</v>
      </c>
      <c r="C42" s="571" t="s">
        <v>21</v>
      </c>
      <c r="D42" s="15" t="s">
        <v>399</v>
      </c>
      <c r="E42" s="275">
        <v>500</v>
      </c>
      <c r="F42" s="275">
        <v>500</v>
      </c>
      <c r="G42" s="275">
        <v>225</v>
      </c>
      <c r="H42" s="275">
        <f>G42/F42*100</f>
        <v>45</v>
      </c>
      <c r="I42" s="520"/>
      <c r="J42" s="533"/>
      <c r="K42" s="533"/>
      <c r="L42" s="115"/>
    </row>
    <row r="43" spans="1:12" ht="15" customHeight="1">
      <c r="A43" s="123"/>
      <c r="B43" s="617"/>
      <c r="C43" s="541"/>
      <c r="D43" s="14" t="s">
        <v>400</v>
      </c>
      <c r="E43" s="276"/>
      <c r="F43" s="277"/>
      <c r="G43" s="277"/>
      <c r="H43" s="278"/>
      <c r="I43" s="520"/>
      <c r="J43" s="533"/>
      <c r="K43" s="533"/>
      <c r="L43" s="234"/>
    </row>
    <row r="44" spans="1:12" ht="15" customHeight="1">
      <c r="A44" s="123"/>
      <c r="B44" s="617"/>
      <c r="C44" s="541"/>
      <c r="D44" s="14" t="s">
        <v>401</v>
      </c>
      <c r="E44" s="277"/>
      <c r="F44" s="277"/>
      <c r="G44" s="277"/>
      <c r="H44" s="277"/>
      <c r="I44" s="520"/>
      <c r="J44" s="533"/>
      <c r="K44" s="533"/>
      <c r="L44" s="234"/>
    </row>
    <row r="45" spans="1:12" ht="13.5" customHeight="1">
      <c r="A45" s="123"/>
      <c r="B45" s="617"/>
      <c r="C45" s="541"/>
      <c r="D45" s="23" t="s">
        <v>402</v>
      </c>
      <c r="E45" s="277"/>
      <c r="F45" s="277"/>
      <c r="G45" s="277"/>
      <c r="H45" s="277"/>
      <c r="I45" s="507" t="s">
        <v>85</v>
      </c>
      <c r="J45" s="581">
        <v>64.6</v>
      </c>
      <c r="K45" s="571">
        <v>69.7</v>
      </c>
      <c r="L45" s="117"/>
    </row>
    <row r="46" spans="1:12" ht="15.75" customHeight="1">
      <c r="A46" s="123"/>
      <c r="B46" s="617"/>
      <c r="C46" s="541"/>
      <c r="D46" s="9" t="s">
        <v>403</v>
      </c>
      <c r="E46" s="279">
        <f>E42+E43+E44+E45</f>
        <v>500</v>
      </c>
      <c r="F46" s="279">
        <f>F42+F43+F44+F45</f>
        <v>500</v>
      </c>
      <c r="G46" s="279">
        <f>G42+G43+G44+G45</f>
        <v>225</v>
      </c>
      <c r="H46" s="279">
        <f>G46/F46*100</f>
        <v>45</v>
      </c>
      <c r="I46" s="533"/>
      <c r="J46" s="590"/>
      <c r="K46" s="578"/>
      <c r="L46" s="234"/>
    </row>
    <row r="47" spans="1:12" ht="19.5" customHeight="1">
      <c r="A47" s="123"/>
      <c r="B47" s="617"/>
      <c r="C47" s="541"/>
      <c r="D47" s="791"/>
      <c r="E47" s="787"/>
      <c r="F47" s="787"/>
      <c r="G47" s="787"/>
      <c r="H47" s="787"/>
      <c r="I47" s="533"/>
      <c r="J47" s="590"/>
      <c r="K47" s="578"/>
      <c r="L47" s="234"/>
    </row>
    <row r="48" spans="1:12" ht="16.5" customHeight="1">
      <c r="A48" s="123"/>
      <c r="B48" s="617"/>
      <c r="C48" s="617"/>
      <c r="D48" s="530"/>
      <c r="E48" s="530"/>
      <c r="F48" s="530"/>
      <c r="G48" s="530"/>
      <c r="H48" s="530"/>
      <c r="I48" s="533"/>
      <c r="J48" s="582"/>
      <c r="K48" s="572"/>
      <c r="L48" s="234"/>
    </row>
    <row r="49" spans="1:12" ht="10.5" customHeight="1">
      <c r="A49" s="123"/>
      <c r="B49" s="617"/>
      <c r="C49" s="617"/>
      <c r="D49" s="530"/>
      <c r="E49" s="530"/>
      <c r="F49" s="530"/>
      <c r="G49" s="530"/>
      <c r="H49" s="530"/>
      <c r="I49" s="507" t="s">
        <v>91</v>
      </c>
      <c r="J49" s="571">
        <v>1165.76</v>
      </c>
      <c r="K49" s="571">
        <v>282.226</v>
      </c>
      <c r="L49" s="117"/>
    </row>
    <row r="50" spans="1:12" ht="9" customHeight="1">
      <c r="A50" s="123"/>
      <c r="B50" s="617"/>
      <c r="C50" s="617"/>
      <c r="D50" s="530"/>
      <c r="E50" s="530"/>
      <c r="F50" s="530"/>
      <c r="G50" s="530"/>
      <c r="H50" s="530"/>
      <c r="I50" s="508"/>
      <c r="J50" s="533"/>
      <c r="K50" s="533"/>
      <c r="L50" s="234"/>
    </row>
    <row r="51" spans="1:12" ht="16.5" customHeight="1">
      <c r="A51" s="123"/>
      <c r="B51" s="617"/>
      <c r="C51" s="617"/>
      <c r="D51" s="530"/>
      <c r="E51" s="530"/>
      <c r="F51" s="530"/>
      <c r="G51" s="530"/>
      <c r="H51" s="530"/>
      <c r="I51" s="533"/>
      <c r="J51" s="533"/>
      <c r="K51" s="533"/>
      <c r="L51" s="691"/>
    </row>
    <row r="52" spans="1:12" ht="18" customHeight="1">
      <c r="A52" s="123"/>
      <c r="B52" s="617"/>
      <c r="C52" s="617"/>
      <c r="D52" s="530"/>
      <c r="E52" s="530"/>
      <c r="F52" s="530"/>
      <c r="G52" s="530"/>
      <c r="H52" s="530"/>
      <c r="I52" s="520"/>
      <c r="J52" s="533"/>
      <c r="K52" s="533"/>
      <c r="L52" s="691"/>
    </row>
    <row r="53" spans="1:12" ht="12" customHeight="1">
      <c r="A53" s="123"/>
      <c r="B53" s="617"/>
      <c r="C53" s="617"/>
      <c r="D53" s="530"/>
      <c r="E53" s="530"/>
      <c r="F53" s="530"/>
      <c r="G53" s="530"/>
      <c r="H53" s="530"/>
      <c r="I53" s="520"/>
      <c r="J53" s="533"/>
      <c r="K53" s="533"/>
      <c r="L53" s="691"/>
    </row>
    <row r="54" spans="1:12" ht="17.25" customHeight="1">
      <c r="A54" s="123"/>
      <c r="B54" s="617"/>
      <c r="C54" s="617"/>
      <c r="D54" s="530"/>
      <c r="E54" s="530"/>
      <c r="F54" s="530"/>
      <c r="G54" s="530"/>
      <c r="H54" s="530"/>
      <c r="I54" s="520"/>
      <c r="J54" s="533"/>
      <c r="K54" s="533"/>
      <c r="L54" s="234"/>
    </row>
    <row r="55" spans="1:12" ht="23.25" customHeight="1">
      <c r="A55" s="123"/>
      <c r="B55" s="781"/>
      <c r="C55" s="781"/>
      <c r="D55" s="91" t="s">
        <v>93</v>
      </c>
      <c r="E55" s="18">
        <f>E46+E41</f>
        <v>530</v>
      </c>
      <c r="F55" s="280">
        <f>F46+F41</f>
        <v>530</v>
      </c>
      <c r="G55" s="280">
        <f>G46+G41</f>
        <v>225</v>
      </c>
      <c r="H55" s="18">
        <f>G55/F55*100</f>
        <v>42.45283018867924</v>
      </c>
      <c r="I55" s="574"/>
      <c r="J55" s="572"/>
      <c r="K55" s="572"/>
      <c r="L55" s="134"/>
    </row>
    <row r="56" spans="1:12" ht="17.25" customHeight="1">
      <c r="A56" s="123"/>
      <c r="B56" s="594" t="s">
        <v>99</v>
      </c>
      <c r="C56" s="503"/>
      <c r="D56" s="503"/>
      <c r="E56" s="503"/>
      <c r="F56" s="503"/>
      <c r="G56" s="503"/>
      <c r="H56" s="503"/>
      <c r="I56" s="503"/>
      <c r="J56" s="503"/>
      <c r="K56" s="503"/>
      <c r="L56" s="504"/>
    </row>
    <row r="57" spans="1:12" ht="18.75" customHeight="1">
      <c r="A57" s="123"/>
      <c r="B57" s="571" t="s">
        <v>92</v>
      </c>
      <c r="C57" s="571" t="s">
        <v>9</v>
      </c>
      <c r="D57" s="15" t="s">
        <v>399</v>
      </c>
      <c r="E57" s="403">
        <v>3930.47</v>
      </c>
      <c r="F57" s="403">
        <v>3962.12</v>
      </c>
      <c r="G57" s="403">
        <v>1624.76</v>
      </c>
      <c r="H57" s="403">
        <f>G57/F57*100</f>
        <v>41.00733950511343</v>
      </c>
      <c r="I57" s="507" t="s">
        <v>98</v>
      </c>
      <c r="J57" s="581">
        <v>16.6</v>
      </c>
      <c r="K57" s="830">
        <v>6.7</v>
      </c>
      <c r="L57" s="526"/>
    </row>
    <row r="58" spans="1:12" ht="16.5" customHeight="1">
      <c r="A58" s="123"/>
      <c r="B58" s="541"/>
      <c r="C58" s="541"/>
      <c r="D58" s="14" t="s">
        <v>400</v>
      </c>
      <c r="E58" s="62"/>
      <c r="F58" s="80">
        <v>64.5</v>
      </c>
      <c r="G58" s="80">
        <v>0</v>
      </c>
      <c r="H58" s="80">
        <f>G58/F58*100</f>
        <v>0</v>
      </c>
      <c r="I58" s="534"/>
      <c r="J58" s="549"/>
      <c r="K58" s="549"/>
      <c r="L58" s="527"/>
    </row>
    <row r="59" spans="1:12" ht="14.25" customHeight="1">
      <c r="A59" s="123"/>
      <c r="B59" s="541"/>
      <c r="C59" s="541"/>
      <c r="D59" s="14" t="s">
        <v>401</v>
      </c>
      <c r="E59" s="294"/>
      <c r="F59" s="404"/>
      <c r="G59" s="294"/>
      <c r="H59" s="294"/>
      <c r="I59" s="507" t="s">
        <v>97</v>
      </c>
      <c r="J59" s="581">
        <v>25.4</v>
      </c>
      <c r="K59" s="581">
        <v>11.2</v>
      </c>
      <c r="L59" s="528"/>
    </row>
    <row r="60" spans="1:12" ht="13.5" customHeight="1">
      <c r="A60" s="123"/>
      <c r="B60" s="541"/>
      <c r="C60" s="541"/>
      <c r="D60" s="23" t="s">
        <v>402</v>
      </c>
      <c r="E60" s="63"/>
      <c r="F60" s="368"/>
      <c r="G60" s="63"/>
      <c r="H60" s="63"/>
      <c r="I60" s="831"/>
      <c r="J60" s="831"/>
      <c r="K60" s="831"/>
      <c r="L60" s="528"/>
    </row>
    <row r="61" spans="1:12" ht="16.5" customHeight="1">
      <c r="A61" s="123"/>
      <c r="B61" s="529"/>
      <c r="C61" s="529"/>
      <c r="D61" s="9" t="s">
        <v>403</v>
      </c>
      <c r="E61" s="81">
        <f>E57+E58+E59+E60</f>
        <v>3930.47</v>
      </c>
      <c r="F61" s="81">
        <f>F57+F58+F59+F60</f>
        <v>4026.62</v>
      </c>
      <c r="G61" s="81">
        <f>G57+G58+G59+G60</f>
        <v>1624.76</v>
      </c>
      <c r="H61" s="81">
        <f aca="true" t="shared" si="0" ref="H61:H66">G61/F61*100</f>
        <v>40.350467637869976</v>
      </c>
      <c r="I61" s="548"/>
      <c r="J61" s="548"/>
      <c r="K61" s="548"/>
      <c r="L61" s="528"/>
    </row>
    <row r="62" spans="1:12" ht="24">
      <c r="A62" s="123"/>
      <c r="B62" s="512"/>
      <c r="C62" s="512"/>
      <c r="D62" s="9" t="s">
        <v>93</v>
      </c>
      <c r="E62" s="280">
        <f>E61</f>
        <v>3930.47</v>
      </c>
      <c r="F62" s="280">
        <f>F61</f>
        <v>4026.62</v>
      </c>
      <c r="G62" s="280">
        <f>G61</f>
        <v>1624.76</v>
      </c>
      <c r="H62" s="280">
        <f t="shared" si="0"/>
        <v>40.350467637869976</v>
      </c>
      <c r="I62" s="571" t="s">
        <v>94</v>
      </c>
      <c r="J62" s="571">
        <v>18.6</v>
      </c>
      <c r="K62" s="571">
        <v>8.37</v>
      </c>
      <c r="L62" s="513"/>
    </row>
    <row r="63" spans="1:12" ht="22.5" customHeight="1">
      <c r="A63" s="123"/>
      <c r="B63" s="512"/>
      <c r="C63" s="512"/>
      <c r="D63" s="9" t="s">
        <v>114</v>
      </c>
      <c r="E63" s="280">
        <f>E62+E55</f>
        <v>4460.469999999999</v>
      </c>
      <c r="F63" s="280">
        <f>F62+F55</f>
        <v>4556.62</v>
      </c>
      <c r="G63" s="280">
        <f>G62+G55</f>
        <v>1849.76</v>
      </c>
      <c r="H63" s="280">
        <f t="shared" si="0"/>
        <v>40.59500243601617</v>
      </c>
      <c r="I63" s="548"/>
      <c r="J63" s="548"/>
      <c r="K63" s="548"/>
      <c r="L63" s="513"/>
    </row>
    <row r="64" spans="1:12" ht="15.75" customHeight="1">
      <c r="A64" s="123"/>
      <c r="B64" s="858"/>
      <c r="C64" s="858"/>
      <c r="D64" s="9" t="s">
        <v>401</v>
      </c>
      <c r="E64" s="280">
        <f>E40+E44+E59</f>
        <v>0</v>
      </c>
      <c r="F64" s="280">
        <f>F40+F44+F59</f>
        <v>0</v>
      </c>
      <c r="G64" s="280">
        <f>G40+G44+G59</f>
        <v>0</v>
      </c>
      <c r="H64" s="66" t="e">
        <f t="shared" si="0"/>
        <v>#DIV/0!</v>
      </c>
      <c r="I64" s="127"/>
      <c r="J64" s="127"/>
      <c r="K64" s="370"/>
      <c r="L64" s="119"/>
    </row>
    <row r="65" spans="1:12" ht="15.75" customHeight="1">
      <c r="A65" s="123"/>
      <c r="B65" s="858"/>
      <c r="C65" s="858"/>
      <c r="D65" s="9" t="s">
        <v>399</v>
      </c>
      <c r="E65" s="280">
        <f>E57+E38+E42</f>
        <v>4460.469999999999</v>
      </c>
      <c r="F65" s="280">
        <f>F57+F38+F42</f>
        <v>4492.12</v>
      </c>
      <c r="G65" s="280">
        <f>G57+G38+G42</f>
        <v>1849.76</v>
      </c>
      <c r="H65" s="280">
        <f t="shared" si="0"/>
        <v>41.17788482943466</v>
      </c>
      <c r="I65" s="465"/>
      <c r="J65" s="465"/>
      <c r="K65" s="558"/>
      <c r="L65" s="263"/>
    </row>
    <row r="66" spans="1:12" ht="15" customHeight="1">
      <c r="A66" s="123"/>
      <c r="B66" s="769"/>
      <c r="C66" s="769"/>
      <c r="D66" s="9" t="s">
        <v>400</v>
      </c>
      <c r="E66" s="280">
        <f>E39+E43+E58</f>
        <v>0</v>
      </c>
      <c r="F66" s="280">
        <f>F39+F43+F58</f>
        <v>64.5</v>
      </c>
      <c r="G66" s="280">
        <f>G39+G43+G58</f>
        <v>0</v>
      </c>
      <c r="H66" s="280">
        <f t="shared" si="0"/>
        <v>0</v>
      </c>
      <c r="I66" s="559"/>
      <c r="J66" s="465"/>
      <c r="K66" s="558"/>
      <c r="L66" s="263"/>
    </row>
    <row r="67" spans="1:12" ht="24.75" customHeight="1">
      <c r="A67" s="229">
        <v>4</v>
      </c>
      <c r="B67" s="658" t="s">
        <v>40</v>
      </c>
      <c r="C67" s="659"/>
      <c r="D67" s="659"/>
      <c r="E67" s="659"/>
      <c r="F67" s="659"/>
      <c r="G67" s="659"/>
      <c r="H67" s="659"/>
      <c r="I67" s="659"/>
      <c r="J67" s="659"/>
      <c r="K67" s="659"/>
      <c r="L67" s="660"/>
    </row>
    <row r="68" spans="1:12" ht="12.75">
      <c r="A68" s="123"/>
      <c r="B68" s="658" t="s">
        <v>100</v>
      </c>
      <c r="C68" s="659"/>
      <c r="D68" s="659"/>
      <c r="E68" s="659"/>
      <c r="F68" s="659"/>
      <c r="G68" s="659"/>
      <c r="H68" s="659"/>
      <c r="I68" s="659"/>
      <c r="J68" s="659"/>
      <c r="K68" s="659"/>
      <c r="L68" s="660"/>
    </row>
    <row r="69" spans="1:12" ht="35.25" customHeight="1">
      <c r="A69" s="123"/>
      <c r="B69" s="541" t="s">
        <v>103</v>
      </c>
      <c r="C69" s="571" t="s">
        <v>104</v>
      </c>
      <c r="D69" s="15" t="s">
        <v>399</v>
      </c>
      <c r="E69" s="21">
        <v>60</v>
      </c>
      <c r="F69" s="26">
        <v>60</v>
      </c>
      <c r="G69" s="26">
        <v>8</v>
      </c>
      <c r="H69" s="27">
        <f>G69/F69*100</f>
        <v>13.333333333333334</v>
      </c>
      <c r="I69" s="6" t="s">
        <v>106</v>
      </c>
      <c r="J69" s="45">
        <v>100</v>
      </c>
      <c r="K69" s="88">
        <v>48.9</v>
      </c>
      <c r="L69" s="139"/>
    </row>
    <row r="70" spans="1:12" ht="18" customHeight="1">
      <c r="A70" s="123"/>
      <c r="B70" s="541"/>
      <c r="C70" s="541"/>
      <c r="D70" s="14" t="s">
        <v>400</v>
      </c>
      <c r="E70" s="11"/>
      <c r="F70" s="11"/>
      <c r="G70" s="11"/>
      <c r="H70" s="11" t="s">
        <v>101</v>
      </c>
      <c r="I70" s="523" t="s">
        <v>107</v>
      </c>
      <c r="J70" s="609">
        <v>100</v>
      </c>
      <c r="K70" s="724">
        <v>78.6</v>
      </c>
      <c r="L70" s="788"/>
    </row>
    <row r="71" spans="1:12" ht="15" customHeight="1">
      <c r="A71" s="123"/>
      <c r="B71" s="541"/>
      <c r="C71" s="541"/>
      <c r="D71" s="14" t="s">
        <v>401</v>
      </c>
      <c r="E71" s="11"/>
      <c r="F71" s="11"/>
      <c r="G71" s="11"/>
      <c r="H71" s="11"/>
      <c r="I71" s="524"/>
      <c r="J71" s="742"/>
      <c r="K71" s="726"/>
      <c r="L71" s="789"/>
    </row>
    <row r="72" spans="1:12" ht="12.75">
      <c r="A72" s="123"/>
      <c r="B72" s="541"/>
      <c r="C72" s="541"/>
      <c r="D72" s="23" t="s">
        <v>402</v>
      </c>
      <c r="E72" s="11"/>
      <c r="F72" s="11"/>
      <c r="G72" s="11"/>
      <c r="H72" s="11"/>
      <c r="I72" s="571" t="s">
        <v>108</v>
      </c>
      <c r="J72" s="750">
        <v>100</v>
      </c>
      <c r="K72" s="724">
        <v>41</v>
      </c>
      <c r="L72" s="788"/>
    </row>
    <row r="73" spans="1:12" ht="12.75">
      <c r="A73" s="123"/>
      <c r="B73" s="529"/>
      <c r="C73" s="529"/>
      <c r="D73" s="9" t="s">
        <v>403</v>
      </c>
      <c r="E73" s="16">
        <f>E69+E70+E71+E72</f>
        <v>60</v>
      </c>
      <c r="F73" s="18">
        <f>F69+F70+F71+F72</f>
        <v>60</v>
      </c>
      <c r="G73" s="18">
        <f>G69+G70+G71+G72</f>
        <v>8</v>
      </c>
      <c r="H73" s="16">
        <f>G73/F73*100</f>
        <v>13.333333333333334</v>
      </c>
      <c r="I73" s="796"/>
      <c r="J73" s="751"/>
      <c r="K73" s="725"/>
      <c r="L73" s="789"/>
    </row>
    <row r="74" spans="1:12" ht="12.75">
      <c r="A74" s="123"/>
      <c r="B74" s="571" t="s">
        <v>22</v>
      </c>
      <c r="C74" s="541" t="s">
        <v>104</v>
      </c>
      <c r="D74" s="15" t="s">
        <v>399</v>
      </c>
      <c r="E74" s="11"/>
      <c r="F74" s="11"/>
      <c r="G74" s="11"/>
      <c r="H74" s="27"/>
      <c r="I74" s="796"/>
      <c r="J74" s="751"/>
      <c r="K74" s="725"/>
      <c r="L74" s="789"/>
    </row>
    <row r="75" spans="1:12" ht="18" customHeight="1">
      <c r="A75" s="123"/>
      <c r="B75" s="541"/>
      <c r="C75" s="541"/>
      <c r="D75" s="14" t="s">
        <v>400</v>
      </c>
      <c r="E75" s="11"/>
      <c r="F75" s="11"/>
      <c r="G75" s="11"/>
      <c r="H75" s="11"/>
      <c r="I75" s="796"/>
      <c r="J75" s="751"/>
      <c r="K75" s="725"/>
      <c r="L75" s="789"/>
    </row>
    <row r="76" spans="1:12" ht="15" customHeight="1">
      <c r="A76" s="123"/>
      <c r="B76" s="541"/>
      <c r="C76" s="541"/>
      <c r="D76" s="14" t="s">
        <v>401</v>
      </c>
      <c r="E76" s="11"/>
      <c r="F76" s="11"/>
      <c r="G76" s="11"/>
      <c r="H76" s="11"/>
      <c r="I76" s="797"/>
      <c r="J76" s="742"/>
      <c r="K76" s="726"/>
      <c r="L76" s="853"/>
    </row>
    <row r="77" spans="1:12" ht="18.75" customHeight="1">
      <c r="A77" s="123"/>
      <c r="B77" s="541"/>
      <c r="C77" s="541"/>
      <c r="D77" s="23" t="s">
        <v>402</v>
      </c>
      <c r="E77" s="11"/>
      <c r="F77" s="11"/>
      <c r="G77" s="11"/>
      <c r="H77" s="11"/>
      <c r="I77" s="571" t="s">
        <v>109</v>
      </c>
      <c r="J77" s="750">
        <v>80</v>
      </c>
      <c r="K77" s="750">
        <v>80.1</v>
      </c>
      <c r="L77" s="591"/>
    </row>
    <row r="78" spans="1:12" ht="21" customHeight="1">
      <c r="A78" s="123"/>
      <c r="B78" s="541"/>
      <c r="C78" s="541"/>
      <c r="D78" s="9" t="s">
        <v>403</v>
      </c>
      <c r="E78" s="16">
        <f>E74+E75+E76+E77</f>
        <v>0</v>
      </c>
      <c r="F78" s="18">
        <f>F74+F75+F76+F77</f>
        <v>0</v>
      </c>
      <c r="G78" s="16">
        <f>G74+G75+G76+G77</f>
        <v>0</v>
      </c>
      <c r="H78" s="16">
        <f>H74+H75+H76+H77</f>
        <v>0</v>
      </c>
      <c r="I78" s="541"/>
      <c r="J78" s="751"/>
      <c r="K78" s="751"/>
      <c r="L78" s="512"/>
    </row>
    <row r="79" spans="1:12" ht="15.75" customHeight="1">
      <c r="A79" s="123"/>
      <c r="B79" s="529"/>
      <c r="C79" s="529"/>
      <c r="D79" s="48"/>
      <c r="E79" s="49"/>
      <c r="F79" s="49"/>
      <c r="G79" s="49"/>
      <c r="H79" s="49"/>
      <c r="I79" s="541"/>
      <c r="J79" s="751"/>
      <c r="K79" s="751"/>
      <c r="L79" s="512"/>
    </row>
    <row r="80" spans="1:12" ht="12.75">
      <c r="A80" s="123"/>
      <c r="B80" s="571" t="s">
        <v>105</v>
      </c>
      <c r="C80" s="571" t="s">
        <v>104</v>
      </c>
      <c r="D80" s="15" t="s">
        <v>399</v>
      </c>
      <c r="E80" s="11">
        <v>90</v>
      </c>
      <c r="F80" s="12">
        <v>90</v>
      </c>
      <c r="G80" s="12">
        <v>40.5</v>
      </c>
      <c r="H80" s="27">
        <f>G80/F80*100</f>
        <v>45</v>
      </c>
      <c r="I80" s="617"/>
      <c r="J80" s="751"/>
      <c r="K80" s="751"/>
      <c r="L80" s="512"/>
    </row>
    <row r="81" spans="1:12" ht="13.5" customHeight="1">
      <c r="A81" s="123"/>
      <c r="B81" s="541"/>
      <c r="C81" s="541"/>
      <c r="D81" s="14" t="s">
        <v>400</v>
      </c>
      <c r="E81" s="11"/>
      <c r="F81" s="11"/>
      <c r="G81" s="11"/>
      <c r="H81" s="11"/>
      <c r="I81" s="617"/>
      <c r="J81" s="751"/>
      <c r="K81" s="751"/>
      <c r="L81" s="512"/>
    </row>
    <row r="82" spans="1:12" ht="12.75">
      <c r="A82" s="123"/>
      <c r="B82" s="541"/>
      <c r="C82" s="541"/>
      <c r="D82" s="14" t="s">
        <v>401</v>
      </c>
      <c r="E82" s="11"/>
      <c r="F82" s="11"/>
      <c r="G82" s="11"/>
      <c r="H82" s="11"/>
      <c r="I82" s="617"/>
      <c r="J82" s="751"/>
      <c r="K82" s="751"/>
      <c r="L82" s="512"/>
    </row>
    <row r="83" spans="1:12" ht="12.75">
      <c r="A83" s="123"/>
      <c r="B83" s="541"/>
      <c r="C83" s="541"/>
      <c r="D83" s="23" t="s">
        <v>402</v>
      </c>
      <c r="E83" s="11"/>
      <c r="F83" s="11"/>
      <c r="G83" s="11"/>
      <c r="H83" s="27"/>
      <c r="I83" s="617"/>
      <c r="J83" s="751"/>
      <c r="K83" s="751"/>
      <c r="L83" s="512"/>
    </row>
    <row r="84" spans="1:12" ht="12.75">
      <c r="A84" s="123"/>
      <c r="B84" s="529"/>
      <c r="C84" s="529"/>
      <c r="D84" s="9" t="s">
        <v>403</v>
      </c>
      <c r="E84" s="16">
        <f>E80+E81+E82+E83</f>
        <v>90</v>
      </c>
      <c r="F84" s="18">
        <f>F80+F81+F82+F83</f>
        <v>90</v>
      </c>
      <c r="G84" s="18">
        <f>G80+G81+G82+G83</f>
        <v>40.5</v>
      </c>
      <c r="H84" s="16">
        <f>G84/F84*100</f>
        <v>45</v>
      </c>
      <c r="I84" s="617"/>
      <c r="J84" s="751"/>
      <c r="K84" s="751"/>
      <c r="L84" s="512"/>
    </row>
    <row r="85" spans="1:12" ht="12.75">
      <c r="A85" s="123"/>
      <c r="B85" s="854" t="s">
        <v>268</v>
      </c>
      <c r="C85" s="571" t="s">
        <v>104</v>
      </c>
      <c r="D85" s="15" t="s">
        <v>399</v>
      </c>
      <c r="E85" s="100"/>
      <c r="F85" s="24"/>
      <c r="G85" s="24"/>
      <c r="H85" s="100"/>
      <c r="I85" s="617"/>
      <c r="J85" s="751"/>
      <c r="K85" s="751"/>
      <c r="L85" s="512"/>
    </row>
    <row r="86" spans="1:12" ht="12.75">
      <c r="A86" s="123"/>
      <c r="B86" s="855"/>
      <c r="C86" s="541"/>
      <c r="D86" s="14" t="s">
        <v>400</v>
      </c>
      <c r="E86" s="101"/>
      <c r="F86" s="102"/>
      <c r="G86" s="102"/>
      <c r="H86" s="101"/>
      <c r="I86" s="617"/>
      <c r="J86" s="751"/>
      <c r="K86" s="751"/>
      <c r="L86" s="512"/>
    </row>
    <row r="87" spans="1:12" ht="12.75">
      <c r="A87" s="123"/>
      <c r="B87" s="855"/>
      <c r="C87" s="541"/>
      <c r="D87" s="14" t="s">
        <v>401</v>
      </c>
      <c r="E87" s="101"/>
      <c r="F87" s="102"/>
      <c r="G87" s="102"/>
      <c r="H87" s="101"/>
      <c r="I87" s="617"/>
      <c r="J87" s="751"/>
      <c r="K87" s="751"/>
      <c r="L87" s="512"/>
    </row>
    <row r="88" spans="1:12" ht="12.75">
      <c r="A88" s="123"/>
      <c r="B88" s="855"/>
      <c r="C88" s="541"/>
      <c r="D88" s="23" t="s">
        <v>402</v>
      </c>
      <c r="E88" s="101"/>
      <c r="F88" s="102"/>
      <c r="G88" s="102"/>
      <c r="H88" s="101"/>
      <c r="I88" s="617"/>
      <c r="J88" s="751"/>
      <c r="K88" s="751"/>
      <c r="L88" s="512"/>
    </row>
    <row r="89" spans="1:12" ht="12.75">
      <c r="A89" s="123"/>
      <c r="B89" s="856"/>
      <c r="C89" s="529"/>
      <c r="D89" s="9" t="s">
        <v>403</v>
      </c>
      <c r="E89" s="101"/>
      <c r="F89" s="102">
        <f>F85+F86+F87+F88</f>
        <v>0</v>
      </c>
      <c r="G89" s="102">
        <f>G85+G86+G87+G88</f>
        <v>0</v>
      </c>
      <c r="H89" s="102">
        <f>H85+H86+H87+H88</f>
        <v>0</v>
      </c>
      <c r="I89" s="617"/>
      <c r="J89" s="751"/>
      <c r="K89" s="751"/>
      <c r="L89" s="512"/>
    </row>
    <row r="90" spans="1:12" ht="12.75">
      <c r="A90" s="123"/>
      <c r="B90" s="857" t="s">
        <v>41</v>
      </c>
      <c r="C90" s="58"/>
      <c r="D90" s="15" t="s">
        <v>399</v>
      </c>
      <c r="E90" s="101">
        <v>380</v>
      </c>
      <c r="F90" s="102">
        <v>380</v>
      </c>
      <c r="G90" s="102">
        <v>0</v>
      </c>
      <c r="H90" s="102">
        <f>G90/F90</f>
        <v>0</v>
      </c>
      <c r="I90" s="617"/>
      <c r="J90" s="751"/>
      <c r="K90" s="751"/>
      <c r="L90" s="512"/>
    </row>
    <row r="91" spans="1:12" ht="12.75">
      <c r="A91" s="123"/>
      <c r="B91" s="855"/>
      <c r="C91" s="58"/>
      <c r="D91" s="14" t="s">
        <v>400</v>
      </c>
      <c r="E91" s="101"/>
      <c r="F91" s="102"/>
      <c r="G91" s="102"/>
      <c r="H91" s="102"/>
      <c r="I91" s="617"/>
      <c r="J91" s="751"/>
      <c r="K91" s="751"/>
      <c r="L91" s="512"/>
    </row>
    <row r="92" spans="1:12" ht="12.75">
      <c r="A92" s="123"/>
      <c r="B92" s="520"/>
      <c r="C92" s="58"/>
      <c r="D92" s="14" t="s">
        <v>401</v>
      </c>
      <c r="E92" s="101"/>
      <c r="F92" s="102"/>
      <c r="G92" s="102"/>
      <c r="H92" s="102"/>
      <c r="I92" s="617"/>
      <c r="J92" s="751"/>
      <c r="K92" s="751"/>
      <c r="L92" s="512"/>
    </row>
    <row r="93" spans="1:12" ht="31.5" customHeight="1">
      <c r="A93" s="123"/>
      <c r="B93" s="520"/>
      <c r="C93" s="58"/>
      <c r="D93" s="23" t="s">
        <v>402</v>
      </c>
      <c r="E93" s="101"/>
      <c r="F93" s="102"/>
      <c r="G93" s="102"/>
      <c r="H93" s="102"/>
      <c r="I93" s="617"/>
      <c r="J93" s="751"/>
      <c r="K93" s="751"/>
      <c r="L93" s="512"/>
    </row>
    <row r="94" spans="1:12" ht="30" customHeight="1">
      <c r="A94" s="123"/>
      <c r="B94" s="520"/>
      <c r="C94" s="58"/>
      <c r="D94" s="9" t="s">
        <v>403</v>
      </c>
      <c r="E94" s="101">
        <f>E90+E91+E92+E93</f>
        <v>380</v>
      </c>
      <c r="F94" s="101">
        <f>F90+F91+F92+F93</f>
        <v>380</v>
      </c>
      <c r="G94" s="101">
        <f>G90+G91+G92+G93</f>
        <v>0</v>
      </c>
      <c r="H94" s="101">
        <f>G94/F94*100</f>
        <v>0</v>
      </c>
      <c r="I94" s="617"/>
      <c r="J94" s="751"/>
      <c r="K94" s="751"/>
      <c r="L94" s="512"/>
    </row>
    <row r="95" spans="1:12" ht="51.75" customHeight="1">
      <c r="A95" s="123"/>
      <c r="B95" s="521"/>
      <c r="C95" s="50"/>
      <c r="D95" s="47" t="s">
        <v>93</v>
      </c>
      <c r="E95" s="101">
        <f>E73+E78+E84+E89+E94</f>
        <v>530</v>
      </c>
      <c r="F95" s="101">
        <f>F73+F78+F84+F89+F94</f>
        <v>530</v>
      </c>
      <c r="G95" s="101">
        <f>G73+G78+G84+G89+G94</f>
        <v>48.5</v>
      </c>
      <c r="H95" s="101">
        <f>G95/F95*100</f>
        <v>9.150943396226415</v>
      </c>
      <c r="I95" s="611"/>
      <c r="J95" s="742"/>
      <c r="K95" s="742"/>
      <c r="L95" s="589"/>
    </row>
    <row r="96" spans="1:12" ht="12.75" customHeight="1">
      <c r="A96" s="123"/>
      <c r="B96" s="594" t="s">
        <v>112</v>
      </c>
      <c r="C96" s="659"/>
      <c r="D96" s="659"/>
      <c r="E96" s="659"/>
      <c r="F96" s="659"/>
      <c r="G96" s="659"/>
      <c r="H96" s="660"/>
      <c r="I96" s="571" t="s">
        <v>110</v>
      </c>
      <c r="J96" s="750">
        <v>20</v>
      </c>
      <c r="K96" s="750">
        <v>52</v>
      </c>
      <c r="L96" s="587"/>
    </row>
    <row r="97" spans="1:12" ht="15" customHeight="1">
      <c r="A97" s="123"/>
      <c r="B97" s="571" t="s">
        <v>113</v>
      </c>
      <c r="C97" s="740" t="s">
        <v>104</v>
      </c>
      <c r="D97" s="15" t="s">
        <v>399</v>
      </c>
      <c r="E97" s="26">
        <v>2067.7</v>
      </c>
      <c r="F97" s="26">
        <v>2042.7</v>
      </c>
      <c r="G97" s="26">
        <v>1136.7</v>
      </c>
      <c r="H97" s="26">
        <f>G97/F97*100</f>
        <v>55.64693787634014</v>
      </c>
      <c r="I97" s="617"/>
      <c r="J97" s="751"/>
      <c r="K97" s="751"/>
      <c r="L97" s="495"/>
    </row>
    <row r="98" spans="1:12" ht="12.75">
      <c r="A98" s="123"/>
      <c r="B98" s="541"/>
      <c r="C98" s="741"/>
      <c r="D98" s="14" t="s">
        <v>400</v>
      </c>
      <c r="E98" s="11"/>
      <c r="F98" s="11"/>
      <c r="G98" s="12"/>
      <c r="H98" s="12"/>
      <c r="I98" s="617"/>
      <c r="J98" s="751"/>
      <c r="K98" s="751"/>
      <c r="L98" s="495"/>
    </row>
    <row r="99" spans="1:12" ht="12.75">
      <c r="A99" s="123"/>
      <c r="B99" s="541"/>
      <c r="C99" s="741"/>
      <c r="D99" s="14" t="s">
        <v>401</v>
      </c>
      <c r="E99" s="11"/>
      <c r="F99" s="11"/>
      <c r="G99" s="12"/>
      <c r="H99" s="12"/>
      <c r="I99" s="617"/>
      <c r="J99" s="751"/>
      <c r="K99" s="751"/>
      <c r="L99" s="495"/>
    </row>
    <row r="100" spans="1:12" ht="12.75">
      <c r="A100" s="123"/>
      <c r="B100" s="541"/>
      <c r="C100" s="741"/>
      <c r="D100" s="23" t="s">
        <v>402</v>
      </c>
      <c r="E100" s="16"/>
      <c r="F100" s="16"/>
      <c r="G100" s="18"/>
      <c r="H100" s="51"/>
      <c r="I100" s="617"/>
      <c r="J100" s="751"/>
      <c r="K100" s="751"/>
      <c r="L100" s="495"/>
    </row>
    <row r="101" spans="1:12" ht="12.75">
      <c r="A101" s="123"/>
      <c r="B101" s="541"/>
      <c r="C101" s="741"/>
      <c r="D101" s="9" t="s">
        <v>403</v>
      </c>
      <c r="E101" s="18">
        <f>E97+E98+E99+E100</f>
        <v>2067.7</v>
      </c>
      <c r="F101" s="18">
        <f>F97+F98+F99+F100</f>
        <v>2042.7</v>
      </c>
      <c r="G101" s="18">
        <f>G97+G98+G99+G100</f>
        <v>1136.7</v>
      </c>
      <c r="H101" s="18">
        <f>G101/F101*100</f>
        <v>55.64693787634014</v>
      </c>
      <c r="I101" s="617"/>
      <c r="J101" s="751"/>
      <c r="K101" s="751"/>
      <c r="L101" s="495"/>
    </row>
    <row r="102" spans="1:12" ht="8.25" customHeight="1">
      <c r="A102" s="123"/>
      <c r="B102" s="541"/>
      <c r="C102" s="741"/>
      <c r="D102" s="782"/>
      <c r="E102" s="747"/>
      <c r="F102" s="747"/>
      <c r="G102" s="747"/>
      <c r="H102" s="783"/>
      <c r="I102" s="611"/>
      <c r="J102" s="742"/>
      <c r="K102" s="742"/>
      <c r="L102" s="494"/>
    </row>
    <row r="103" spans="1:12" ht="8.25" customHeight="1">
      <c r="A103" s="123"/>
      <c r="B103" s="541"/>
      <c r="C103" s="741"/>
      <c r="D103" s="530"/>
      <c r="E103" s="530"/>
      <c r="F103" s="530"/>
      <c r="G103" s="530"/>
      <c r="H103" s="784"/>
      <c r="I103" s="486" t="s">
        <v>111</v>
      </c>
      <c r="J103" s="750">
        <v>25</v>
      </c>
      <c r="K103" s="750">
        <v>25</v>
      </c>
      <c r="L103" s="730"/>
    </row>
    <row r="104" spans="1:12" ht="9.75" customHeight="1">
      <c r="A104" s="123"/>
      <c r="B104" s="541"/>
      <c r="C104" s="741"/>
      <c r="D104" s="530"/>
      <c r="E104" s="530"/>
      <c r="F104" s="530"/>
      <c r="G104" s="530"/>
      <c r="H104" s="784"/>
      <c r="I104" s="487"/>
      <c r="J104" s="751"/>
      <c r="K104" s="751"/>
      <c r="L104" s="731"/>
    </row>
    <row r="105" spans="1:12" ht="8.25" customHeight="1">
      <c r="A105" s="123"/>
      <c r="B105" s="541"/>
      <c r="C105" s="741"/>
      <c r="D105" s="530"/>
      <c r="E105" s="530"/>
      <c r="F105" s="530"/>
      <c r="G105" s="530"/>
      <c r="H105" s="784"/>
      <c r="I105" s="487"/>
      <c r="J105" s="751"/>
      <c r="K105" s="751"/>
      <c r="L105" s="731"/>
    </row>
    <row r="106" spans="1:12" ht="9.75" customHeight="1">
      <c r="A106" s="123"/>
      <c r="B106" s="541"/>
      <c r="C106" s="741"/>
      <c r="D106" s="530"/>
      <c r="E106" s="530"/>
      <c r="F106" s="530"/>
      <c r="G106" s="530"/>
      <c r="H106" s="784"/>
      <c r="I106" s="487"/>
      <c r="J106" s="751"/>
      <c r="K106" s="751"/>
      <c r="L106" s="731"/>
    </row>
    <row r="107" spans="1:12" ht="9" customHeight="1">
      <c r="A107" s="123"/>
      <c r="B107" s="541"/>
      <c r="C107" s="741"/>
      <c r="D107" s="530"/>
      <c r="E107" s="530"/>
      <c r="F107" s="530"/>
      <c r="G107" s="530"/>
      <c r="H107" s="784"/>
      <c r="I107" s="487"/>
      <c r="J107" s="751"/>
      <c r="K107" s="751"/>
      <c r="L107" s="731"/>
    </row>
    <row r="108" spans="1:12" ht="9" customHeight="1">
      <c r="A108" s="123"/>
      <c r="B108" s="541"/>
      <c r="C108" s="741"/>
      <c r="D108" s="531"/>
      <c r="E108" s="531"/>
      <c r="F108" s="531"/>
      <c r="G108" s="531"/>
      <c r="H108" s="785"/>
      <c r="I108" s="487"/>
      <c r="J108" s="751"/>
      <c r="K108" s="751"/>
      <c r="L108" s="731"/>
    </row>
    <row r="109" spans="1:12" ht="23.25" customHeight="1">
      <c r="A109" s="123"/>
      <c r="B109" s="541"/>
      <c r="C109" s="741"/>
      <c r="D109" s="47" t="s">
        <v>114</v>
      </c>
      <c r="E109" s="108">
        <f>E101+E95</f>
        <v>2597.7</v>
      </c>
      <c r="F109" s="108">
        <f>F101+F95</f>
        <v>2572.7</v>
      </c>
      <c r="G109" s="108">
        <f>G101+G95</f>
        <v>1185.2</v>
      </c>
      <c r="H109" s="108">
        <f>G109/F109*100</f>
        <v>46.068332879853855</v>
      </c>
      <c r="I109" s="487"/>
      <c r="J109" s="751"/>
      <c r="K109" s="751"/>
      <c r="L109" s="731"/>
    </row>
    <row r="110" spans="1:12" ht="15" customHeight="1">
      <c r="A110" s="123"/>
      <c r="B110" s="611"/>
      <c r="C110" s="741"/>
      <c r="D110" s="9" t="s">
        <v>399</v>
      </c>
      <c r="E110" s="109">
        <f>E97+E80+E74+E69+E90+E85</f>
        <v>2597.7</v>
      </c>
      <c r="F110" s="109">
        <f>F97+F80+F74+F69+F90+F85</f>
        <v>2572.7</v>
      </c>
      <c r="G110" s="109">
        <f>G97+G80+G74+G69+G90+G85</f>
        <v>1185.2</v>
      </c>
      <c r="H110" s="109">
        <f>G110/F110*100</f>
        <v>46.068332879853855</v>
      </c>
      <c r="I110" s="786"/>
      <c r="J110" s="611"/>
      <c r="K110" s="752"/>
      <c r="L110" s="732"/>
    </row>
    <row r="111" spans="1:12" ht="24.75" customHeight="1">
      <c r="A111" s="229">
        <v>5</v>
      </c>
      <c r="B111" s="744" t="s">
        <v>10</v>
      </c>
      <c r="C111" s="748"/>
      <c r="D111" s="748"/>
      <c r="E111" s="748"/>
      <c r="F111" s="748"/>
      <c r="G111" s="748"/>
      <c r="H111" s="748"/>
      <c r="I111" s="748"/>
      <c r="J111" s="748"/>
      <c r="K111" s="748"/>
      <c r="L111" s="749"/>
    </row>
    <row r="112" spans="1:12" ht="17.25" customHeight="1">
      <c r="A112" s="57"/>
      <c r="B112" s="744" t="s">
        <v>132</v>
      </c>
      <c r="C112" s="745"/>
      <c r="D112" s="745"/>
      <c r="E112" s="745"/>
      <c r="F112" s="745"/>
      <c r="G112" s="745"/>
      <c r="H112" s="745"/>
      <c r="I112" s="745"/>
      <c r="J112" s="745"/>
      <c r="K112" s="745"/>
      <c r="L112" s="746"/>
    </row>
    <row r="113" spans="1:12" ht="16.5" customHeight="1">
      <c r="A113" s="57"/>
      <c r="B113" s="571" t="s">
        <v>325</v>
      </c>
      <c r="C113" s="571" t="s">
        <v>50</v>
      </c>
      <c r="D113" s="256" t="s">
        <v>399</v>
      </c>
      <c r="E113" s="40">
        <v>200</v>
      </c>
      <c r="F113" s="40">
        <v>200</v>
      </c>
      <c r="G113" s="37">
        <v>170.57</v>
      </c>
      <c r="H113" s="37">
        <f>G113/F113*100</f>
        <v>85.285</v>
      </c>
      <c r="I113" s="571" t="s">
        <v>164</v>
      </c>
      <c r="J113" s="735">
        <v>0.5</v>
      </c>
      <c r="K113" s="735">
        <v>0.3</v>
      </c>
      <c r="L113" s="770"/>
    </row>
    <row r="114" spans="1:12" ht="16.5" customHeight="1">
      <c r="A114" s="57"/>
      <c r="B114" s="541"/>
      <c r="C114" s="541"/>
      <c r="D114" s="14" t="s">
        <v>401</v>
      </c>
      <c r="E114" s="405"/>
      <c r="F114" s="405"/>
      <c r="G114" s="406"/>
      <c r="H114" s="407"/>
      <c r="I114" s="469"/>
      <c r="J114" s="469"/>
      <c r="K114" s="773"/>
      <c r="L114" s="772"/>
    </row>
    <row r="115" spans="1:12" ht="16.5" customHeight="1">
      <c r="A115" s="57"/>
      <c r="B115" s="541"/>
      <c r="C115" s="541"/>
      <c r="D115" s="14" t="s">
        <v>400</v>
      </c>
      <c r="E115" s="408"/>
      <c r="F115" s="408"/>
      <c r="G115" s="408"/>
      <c r="H115" s="409"/>
      <c r="I115" s="735" t="s">
        <v>133</v>
      </c>
      <c r="J115" s="571">
        <v>60</v>
      </c>
      <c r="K115" s="735">
        <v>31</v>
      </c>
      <c r="L115" s="770"/>
    </row>
    <row r="116" spans="1:12" ht="16.5" customHeight="1">
      <c r="A116" s="57"/>
      <c r="B116" s="541"/>
      <c r="C116" s="541"/>
      <c r="D116" s="23" t="s">
        <v>402</v>
      </c>
      <c r="E116" s="408"/>
      <c r="F116" s="408"/>
      <c r="G116" s="408"/>
      <c r="H116" s="409"/>
      <c r="I116" s="541"/>
      <c r="J116" s="541"/>
      <c r="K116" s="743"/>
      <c r="L116" s="771"/>
    </row>
    <row r="117" spans="1:12" ht="24.75" customHeight="1">
      <c r="A117" s="57"/>
      <c r="B117" s="529"/>
      <c r="C117" s="529"/>
      <c r="D117" s="9" t="s">
        <v>374</v>
      </c>
      <c r="E117" s="406">
        <f>E113+E114+E115+E116</f>
        <v>200</v>
      </c>
      <c r="F117" s="406">
        <f>F113+F114+F115+F116</f>
        <v>200</v>
      </c>
      <c r="G117" s="405">
        <f>G113+G114+G115+G116</f>
        <v>170.57</v>
      </c>
      <c r="H117" s="406">
        <f>G117/F117*100</f>
        <v>85.285</v>
      </c>
      <c r="I117" s="469"/>
      <c r="J117" s="469"/>
      <c r="K117" s="773"/>
      <c r="L117" s="772"/>
    </row>
    <row r="118" spans="1:12" ht="22.5" customHeight="1">
      <c r="A118" s="57"/>
      <c r="B118" s="744" t="s">
        <v>116</v>
      </c>
      <c r="C118" s="753"/>
      <c r="D118" s="753"/>
      <c r="E118" s="753"/>
      <c r="F118" s="753"/>
      <c r="G118" s="753"/>
      <c r="H118" s="754"/>
      <c r="I118" s="735" t="s">
        <v>134</v>
      </c>
      <c r="J118" s="735">
        <v>0.6</v>
      </c>
      <c r="K118" s="735">
        <v>0.18</v>
      </c>
      <c r="L118" s="770"/>
    </row>
    <row r="119" spans="1:12" ht="13.5" customHeight="1">
      <c r="A119" s="57"/>
      <c r="B119" s="735" t="s">
        <v>377</v>
      </c>
      <c r="C119" s="571" t="s">
        <v>372</v>
      </c>
      <c r="D119" s="15" t="s">
        <v>399</v>
      </c>
      <c r="E119" s="454"/>
      <c r="F119" s="455">
        <v>6</v>
      </c>
      <c r="G119" s="456">
        <v>5.92</v>
      </c>
      <c r="H119" s="456">
        <f>G119/F119*100</f>
        <v>98.66666666666667</v>
      </c>
      <c r="I119" s="743"/>
      <c r="J119" s="743"/>
      <c r="K119" s="743"/>
      <c r="L119" s="771"/>
    </row>
    <row r="120" spans="1:12" ht="14.25" customHeight="1">
      <c r="A120" s="57"/>
      <c r="B120" s="533"/>
      <c r="C120" s="533"/>
      <c r="D120" s="457" t="s">
        <v>165</v>
      </c>
      <c r="E120" s="34"/>
      <c r="F120" s="28"/>
      <c r="G120" s="28"/>
      <c r="H120" s="31"/>
      <c r="I120" s="469"/>
      <c r="J120" s="469"/>
      <c r="K120" s="773"/>
      <c r="L120" s="772"/>
    </row>
    <row r="121" spans="1:12" ht="18.75" customHeight="1">
      <c r="A121" s="57"/>
      <c r="B121" s="533"/>
      <c r="C121" s="533"/>
      <c r="D121" s="256" t="s">
        <v>400</v>
      </c>
      <c r="E121" s="34"/>
      <c r="F121" s="28"/>
      <c r="G121" s="28"/>
      <c r="H121" s="458"/>
      <c r="I121" s="735" t="s">
        <v>51</v>
      </c>
      <c r="J121" s="735">
        <v>71</v>
      </c>
      <c r="K121" s="735">
        <v>84.9</v>
      </c>
      <c r="L121" s="770"/>
    </row>
    <row r="122" spans="1:12" ht="19.5" customHeight="1">
      <c r="A122" s="57"/>
      <c r="B122" s="533"/>
      <c r="C122" s="533"/>
      <c r="D122" s="459" t="s">
        <v>393</v>
      </c>
      <c r="E122" s="34"/>
      <c r="F122" s="28"/>
      <c r="G122" s="28"/>
      <c r="H122" s="34"/>
      <c r="I122" s="617"/>
      <c r="J122" s="743"/>
      <c r="K122" s="743"/>
      <c r="L122" s="771"/>
    </row>
    <row r="123" spans="1:12" ht="25.5" customHeight="1">
      <c r="A123" s="57"/>
      <c r="B123" s="534"/>
      <c r="C123" s="534"/>
      <c r="D123" s="420" t="s">
        <v>373</v>
      </c>
      <c r="E123" s="36">
        <f>E119+E121+E120+E122</f>
        <v>0</v>
      </c>
      <c r="F123" s="29">
        <f>F119+F121+F120+F122</f>
        <v>6</v>
      </c>
      <c r="G123" s="30">
        <f>G119+G121+G120+G122</f>
        <v>5.92</v>
      </c>
      <c r="H123" s="30">
        <f>G123/F123*100</f>
        <v>98.66666666666667</v>
      </c>
      <c r="I123" s="617"/>
      <c r="J123" s="743"/>
      <c r="K123" s="743"/>
      <c r="L123" s="771"/>
    </row>
    <row r="124" spans="1:12" ht="24" customHeight="1">
      <c r="A124" s="57"/>
      <c r="B124" s="146"/>
      <c r="C124" s="146"/>
      <c r="D124" s="420" t="s">
        <v>114</v>
      </c>
      <c r="E124" s="30">
        <f>E117+E123</f>
        <v>200</v>
      </c>
      <c r="F124" s="30">
        <f>F117+F123</f>
        <v>206</v>
      </c>
      <c r="G124" s="30">
        <f>G117+G123</f>
        <v>176.48999999999998</v>
      </c>
      <c r="H124" s="30">
        <f>G124/F124*100</f>
        <v>85.6747572815534</v>
      </c>
      <c r="I124" s="611"/>
      <c r="J124" s="773"/>
      <c r="K124" s="773"/>
      <c r="L124" s="772"/>
    </row>
    <row r="125" spans="1:12" ht="22.5" customHeight="1">
      <c r="A125" s="57"/>
      <c r="B125" s="146"/>
      <c r="C125" s="149"/>
      <c r="D125" s="420" t="s">
        <v>393</v>
      </c>
      <c r="E125" s="460">
        <f>E122</f>
        <v>0</v>
      </c>
      <c r="F125" s="460"/>
      <c r="G125" s="460"/>
      <c r="H125" s="36"/>
      <c r="I125" s="89"/>
      <c r="J125" s="89"/>
      <c r="K125" s="560"/>
      <c r="L125" s="561"/>
    </row>
    <row r="126" spans="1:12" ht="16.5" customHeight="1">
      <c r="A126" s="57"/>
      <c r="B126" s="146"/>
      <c r="C126" s="149"/>
      <c r="D126" s="420" t="s">
        <v>399</v>
      </c>
      <c r="E126" s="30">
        <f>E117+E119</f>
        <v>200</v>
      </c>
      <c r="F126" s="30">
        <f>F117+F119</f>
        <v>206</v>
      </c>
      <c r="G126" s="30">
        <f>G117+G119</f>
        <v>176.48999999999998</v>
      </c>
      <c r="H126" s="30">
        <f>G126/F126*100</f>
        <v>85.6747572815534</v>
      </c>
      <c r="I126" s="89"/>
      <c r="J126" s="89"/>
      <c r="K126" s="560"/>
      <c r="L126" s="561"/>
    </row>
    <row r="127" spans="1:12" ht="15" customHeight="1">
      <c r="A127" s="57"/>
      <c r="B127" s="146"/>
      <c r="C127" s="149"/>
      <c r="D127" s="420" t="s">
        <v>52</v>
      </c>
      <c r="E127" s="36">
        <v>200.187</v>
      </c>
      <c r="F127" s="36">
        <v>193.667</v>
      </c>
      <c r="G127" s="36">
        <v>137.427</v>
      </c>
      <c r="H127" s="30"/>
      <c r="I127" s="89"/>
      <c r="J127" s="89"/>
      <c r="K127" s="560"/>
      <c r="L127" s="561"/>
    </row>
    <row r="128" spans="1:12" ht="15" customHeight="1">
      <c r="A128" s="57"/>
      <c r="B128" s="146"/>
      <c r="C128" s="149"/>
      <c r="D128" s="420" t="s">
        <v>54</v>
      </c>
      <c r="E128" s="36">
        <v>145.44</v>
      </c>
      <c r="F128" s="36">
        <v>80.66</v>
      </c>
      <c r="G128" s="36">
        <v>80.66</v>
      </c>
      <c r="H128" s="30"/>
      <c r="I128" s="89"/>
      <c r="J128" s="89"/>
      <c r="K128" s="560"/>
      <c r="L128" s="561"/>
    </row>
    <row r="129" spans="1:12" ht="17.25" customHeight="1">
      <c r="A129" s="123"/>
      <c r="B129" s="150"/>
      <c r="C129" s="151"/>
      <c r="D129" s="420" t="s">
        <v>55</v>
      </c>
      <c r="E129" s="461">
        <v>2456.3</v>
      </c>
      <c r="F129" s="461">
        <v>2456.3</v>
      </c>
      <c r="G129" s="461">
        <v>951.8</v>
      </c>
      <c r="H129" s="461">
        <v>0</v>
      </c>
      <c r="I129" s="465"/>
      <c r="J129" s="465"/>
      <c r="K129" s="465"/>
      <c r="L129" s="465"/>
    </row>
    <row r="130" spans="1:12" ht="12.75">
      <c r="A130" s="123"/>
      <c r="B130" s="150"/>
      <c r="C130" s="151"/>
      <c r="D130" s="420" t="s">
        <v>56</v>
      </c>
      <c r="E130" s="461">
        <v>100.32</v>
      </c>
      <c r="F130" s="461">
        <v>42.88</v>
      </c>
      <c r="G130" s="461">
        <v>42.88</v>
      </c>
      <c r="H130" s="462"/>
      <c r="I130" s="329"/>
      <c r="J130" s="329"/>
      <c r="K130" s="329"/>
      <c r="L130" s="329"/>
    </row>
    <row r="131" spans="1:12" ht="12.75">
      <c r="A131" s="123"/>
      <c r="B131" s="150"/>
      <c r="C131" s="151"/>
      <c r="D131" s="566" t="s">
        <v>53</v>
      </c>
      <c r="E131" s="567"/>
      <c r="F131" s="567"/>
      <c r="G131" s="567"/>
      <c r="H131" s="567"/>
      <c r="I131" s="547"/>
      <c r="J131" s="329"/>
      <c r="K131" s="329"/>
      <c r="L131" s="329"/>
    </row>
    <row r="132" spans="1:12" ht="28.5" customHeight="1">
      <c r="A132" s="229">
        <v>6</v>
      </c>
      <c r="B132" s="737" t="s">
        <v>28</v>
      </c>
      <c r="C132" s="738"/>
      <c r="D132" s="738"/>
      <c r="E132" s="738"/>
      <c r="F132" s="738"/>
      <c r="G132" s="738"/>
      <c r="H132" s="738"/>
      <c r="I132" s="738"/>
      <c r="J132" s="738"/>
      <c r="K132" s="738"/>
      <c r="L132" s="738"/>
    </row>
    <row r="133" spans="1:12" ht="12.75" customHeight="1">
      <c r="A133" s="123"/>
      <c r="B133" s="622" t="s">
        <v>131</v>
      </c>
      <c r="C133" s="718"/>
      <c r="D133" s="718"/>
      <c r="E133" s="718"/>
      <c r="F133" s="718"/>
      <c r="G133" s="718"/>
      <c r="H133" s="718"/>
      <c r="I133" s="718"/>
      <c r="J133" s="718"/>
      <c r="K133" s="718"/>
      <c r="L133" s="736"/>
    </row>
    <row r="134" spans="1:12" ht="12.75" customHeight="1">
      <c r="A134" s="123"/>
      <c r="B134" s="622" t="s">
        <v>12</v>
      </c>
      <c r="C134" s="595"/>
      <c r="D134" s="595"/>
      <c r="E134" s="371"/>
      <c r="F134" s="371"/>
      <c r="G134" s="371"/>
      <c r="H134" s="371"/>
      <c r="I134" s="415"/>
      <c r="J134" s="415"/>
      <c r="K134" s="415"/>
      <c r="L134" s="416"/>
    </row>
    <row r="135" spans="1:12" ht="15" customHeight="1">
      <c r="A135" s="123"/>
      <c r="B135" s="571" t="s">
        <v>167</v>
      </c>
      <c r="C135" s="714" t="s">
        <v>168</v>
      </c>
      <c r="D135" s="15" t="s">
        <v>399</v>
      </c>
      <c r="E135" s="281">
        <v>20000.6</v>
      </c>
      <c r="F135" s="281">
        <v>18689.36</v>
      </c>
      <c r="G135" s="281">
        <v>7768.06</v>
      </c>
      <c r="H135" s="282">
        <f>G135/F135*100</f>
        <v>41.56407710055347</v>
      </c>
      <c r="I135" s="739" t="s">
        <v>280</v>
      </c>
      <c r="J135" s="507">
        <v>1200</v>
      </c>
      <c r="K135" s="507">
        <v>620</v>
      </c>
      <c r="L135" s="723"/>
    </row>
    <row r="136" spans="1:12" ht="17.25" customHeight="1">
      <c r="A136" s="123"/>
      <c r="B136" s="617"/>
      <c r="C136" s="715"/>
      <c r="D136" s="14" t="s">
        <v>400</v>
      </c>
      <c r="E136" s="283"/>
      <c r="F136" s="283"/>
      <c r="G136" s="284"/>
      <c r="H136" s="284"/>
      <c r="I136" s="541"/>
      <c r="J136" s="541"/>
      <c r="K136" s="541"/>
      <c r="L136" s="733"/>
    </row>
    <row r="137" spans="1:12" ht="12.75">
      <c r="A137" s="123"/>
      <c r="B137" s="617"/>
      <c r="C137" s="715"/>
      <c r="D137" s="14" t="s">
        <v>401</v>
      </c>
      <c r="E137" s="80"/>
      <c r="F137" s="80"/>
      <c r="G137" s="62"/>
      <c r="H137" s="62"/>
      <c r="I137" s="541"/>
      <c r="J137" s="541"/>
      <c r="K137" s="541"/>
      <c r="L137" s="733"/>
    </row>
    <row r="138" spans="1:12" ht="12.75">
      <c r="A138" s="123"/>
      <c r="B138" s="617"/>
      <c r="C138" s="715"/>
      <c r="D138" s="23" t="s">
        <v>402</v>
      </c>
      <c r="E138" s="80"/>
      <c r="F138" s="80"/>
      <c r="G138" s="62"/>
      <c r="H138" s="62"/>
      <c r="I138" s="541"/>
      <c r="J138" s="541"/>
      <c r="K138" s="541"/>
      <c r="L138" s="733"/>
    </row>
    <row r="139" spans="1:12" ht="12.75">
      <c r="A139" s="123"/>
      <c r="B139" s="611"/>
      <c r="C139" s="716"/>
      <c r="D139" s="9" t="s">
        <v>403</v>
      </c>
      <c r="E139" s="285">
        <f>E135+E136+E137+E138</f>
        <v>20000.6</v>
      </c>
      <c r="F139" s="286">
        <f>F135+F136+F137+F138</f>
        <v>18689.36</v>
      </c>
      <c r="G139" s="286">
        <f>G135+G136+G137+G138</f>
        <v>7768.06</v>
      </c>
      <c r="H139" s="287">
        <f>G139/F139*100</f>
        <v>41.56407710055347</v>
      </c>
      <c r="I139" s="529"/>
      <c r="J139" s="529"/>
      <c r="K139" s="529"/>
      <c r="L139" s="734"/>
    </row>
    <row r="140" spans="1:12" ht="16.5" customHeight="1">
      <c r="A140" s="123"/>
      <c r="B140" s="571" t="s">
        <v>263</v>
      </c>
      <c r="C140" s="714" t="s">
        <v>168</v>
      </c>
      <c r="D140" s="15" t="s">
        <v>399</v>
      </c>
      <c r="E140" s="288"/>
      <c r="F140" s="288"/>
      <c r="G140" s="288"/>
      <c r="H140" s="288"/>
      <c r="I140" s="587"/>
      <c r="J140" s="763"/>
      <c r="K140" s="763"/>
      <c r="L140" s="723"/>
    </row>
    <row r="141" spans="1:12" ht="16.5" customHeight="1">
      <c r="A141" s="123"/>
      <c r="B141" s="617"/>
      <c r="C141" s="715"/>
      <c r="D141" s="14" t="s">
        <v>400</v>
      </c>
      <c r="E141" s="289">
        <v>0</v>
      </c>
      <c r="F141" s="289">
        <v>2.2</v>
      </c>
      <c r="G141" s="289">
        <v>0</v>
      </c>
      <c r="H141" s="289">
        <f>G141/F141*100</f>
        <v>0</v>
      </c>
      <c r="I141" s="578"/>
      <c r="J141" s="578"/>
      <c r="K141" s="578"/>
      <c r="L141" s="585"/>
    </row>
    <row r="142" spans="1:12" ht="12.75">
      <c r="A142" s="123"/>
      <c r="B142" s="617"/>
      <c r="C142" s="715"/>
      <c r="D142" s="14" t="s">
        <v>401</v>
      </c>
      <c r="E142" s="289">
        <v>0</v>
      </c>
      <c r="F142" s="289">
        <v>6.1</v>
      </c>
      <c r="G142" s="289">
        <v>0</v>
      </c>
      <c r="H142" s="289">
        <f>G142/F142*100</f>
        <v>0</v>
      </c>
      <c r="I142" s="578"/>
      <c r="J142" s="578"/>
      <c r="K142" s="578"/>
      <c r="L142" s="585"/>
    </row>
    <row r="143" spans="1:12" ht="15.75" customHeight="1">
      <c r="A143" s="123"/>
      <c r="B143" s="617"/>
      <c r="C143" s="715"/>
      <c r="D143" s="23" t="s">
        <v>402</v>
      </c>
      <c r="E143" s="288"/>
      <c r="F143" s="288"/>
      <c r="G143" s="288"/>
      <c r="H143" s="288"/>
      <c r="I143" s="572"/>
      <c r="J143" s="572"/>
      <c r="K143" s="572"/>
      <c r="L143" s="586"/>
    </row>
    <row r="144" spans="1:12" ht="13.5" customHeight="1">
      <c r="A144" s="123"/>
      <c r="B144" s="611"/>
      <c r="C144" s="716"/>
      <c r="D144" s="9" t="s">
        <v>403</v>
      </c>
      <c r="E144" s="288">
        <f>SUM(E140:E143)</f>
        <v>0</v>
      </c>
      <c r="F144" s="288">
        <f>SUM(F140:F143)</f>
        <v>8.3</v>
      </c>
      <c r="G144" s="288">
        <f>SUM(G140:G143)</f>
        <v>0</v>
      </c>
      <c r="H144" s="288">
        <f>SUM(H140:H143)</f>
        <v>0</v>
      </c>
      <c r="L144" s="143"/>
    </row>
    <row r="145" spans="1:12" ht="15" customHeight="1">
      <c r="A145" s="123"/>
      <c r="B145" s="683" t="s">
        <v>11</v>
      </c>
      <c r="C145" s="684"/>
      <c r="D145" s="684"/>
      <c r="E145" s="684"/>
      <c r="F145" s="684"/>
      <c r="G145" s="684"/>
      <c r="H145" s="685"/>
      <c r="I145" s="127"/>
      <c r="J145" s="127"/>
      <c r="K145" s="127"/>
      <c r="L145" s="152"/>
    </row>
    <row r="146" spans="1:12" ht="23.25" customHeight="1">
      <c r="A146" s="123"/>
      <c r="B146" s="507" t="s">
        <v>29</v>
      </c>
      <c r="C146" s="507" t="s">
        <v>30</v>
      </c>
      <c r="D146" s="15" t="s">
        <v>399</v>
      </c>
      <c r="E146" s="291">
        <v>7053.05</v>
      </c>
      <c r="F146" s="291">
        <v>7731.78</v>
      </c>
      <c r="G146" s="291">
        <v>3834.72</v>
      </c>
      <c r="H146" s="277">
        <f>G146/F146*100</f>
        <v>49.596858679372666</v>
      </c>
      <c r="I146" s="326" t="s">
        <v>189</v>
      </c>
      <c r="J146" s="330">
        <v>180</v>
      </c>
      <c r="K146" s="330">
        <v>180</v>
      </c>
      <c r="L146" s="176"/>
    </row>
    <row r="147" spans="1:12" ht="45" customHeight="1">
      <c r="A147" s="123"/>
      <c r="B147" s="508"/>
      <c r="C147" s="712"/>
      <c r="D147" s="14" t="s">
        <v>400</v>
      </c>
      <c r="E147" s="292"/>
      <c r="F147" s="292"/>
      <c r="G147" s="292"/>
      <c r="H147" s="292"/>
      <c r="I147" s="326" t="s">
        <v>190</v>
      </c>
      <c r="J147" s="330">
        <v>139</v>
      </c>
      <c r="K147" s="330">
        <v>139</v>
      </c>
      <c r="L147" s="143"/>
    </row>
    <row r="148" spans="1:12" ht="22.5" customHeight="1">
      <c r="A148" s="123"/>
      <c r="B148" s="508"/>
      <c r="C148" s="712"/>
      <c r="D148" s="14" t="s">
        <v>401</v>
      </c>
      <c r="E148" s="278"/>
      <c r="F148" s="278"/>
      <c r="G148" s="291"/>
      <c r="H148" s="278"/>
      <c r="I148" s="609" t="s">
        <v>191</v>
      </c>
      <c r="J148" s="612">
        <v>1310</v>
      </c>
      <c r="K148" s="612">
        <v>680</v>
      </c>
      <c r="L148" s="723"/>
    </row>
    <row r="149" spans="1:12" ht="15.75" customHeight="1">
      <c r="A149" s="123"/>
      <c r="B149" s="508"/>
      <c r="C149" s="712"/>
      <c r="D149" s="23" t="s">
        <v>402</v>
      </c>
      <c r="E149" s="291"/>
      <c r="F149" s="290"/>
      <c r="G149" s="290"/>
      <c r="H149" s="290"/>
      <c r="I149" s="534"/>
      <c r="J149" s="534"/>
      <c r="K149" s="548"/>
      <c r="L149" s="769"/>
    </row>
    <row r="150" spans="1:12" ht="24.75" customHeight="1">
      <c r="A150" s="123"/>
      <c r="B150" s="681"/>
      <c r="C150" s="713"/>
      <c r="D150" s="47" t="s">
        <v>403</v>
      </c>
      <c r="E150" s="296">
        <f>E146+E147+E148+E149</f>
        <v>7053.05</v>
      </c>
      <c r="F150" s="296">
        <f>F146+F147+F148+F149</f>
        <v>7731.78</v>
      </c>
      <c r="G150" s="293">
        <f>G146+G147+G148+G149</f>
        <v>3834.72</v>
      </c>
      <c r="H150" s="293">
        <f>H146+H147+H148+H149</f>
        <v>49.596858679372666</v>
      </c>
      <c r="I150" s="609" t="s">
        <v>192</v>
      </c>
      <c r="J150" s="612">
        <v>7300</v>
      </c>
      <c r="K150" s="612">
        <v>3600</v>
      </c>
      <c r="L150" s="152"/>
    </row>
    <row r="151" spans="1:12" ht="13.5" customHeight="1">
      <c r="A151" s="123"/>
      <c r="B151" s="682" t="s">
        <v>166</v>
      </c>
      <c r="C151" s="507" t="s">
        <v>30</v>
      </c>
      <c r="D151" s="15" t="s">
        <v>399</v>
      </c>
      <c r="E151" s="294"/>
      <c r="F151" s="294"/>
      <c r="G151" s="294"/>
      <c r="H151" s="294"/>
      <c r="I151" s="534"/>
      <c r="J151" s="534"/>
      <c r="K151" s="534"/>
      <c r="L151" s="153"/>
    </row>
    <row r="152" spans="1:12" ht="34.5" customHeight="1">
      <c r="A152" s="123"/>
      <c r="B152" s="682"/>
      <c r="C152" s="508"/>
      <c r="D152" s="14" t="s">
        <v>400</v>
      </c>
      <c r="E152" s="63"/>
      <c r="F152" s="368">
        <v>80</v>
      </c>
      <c r="G152" s="63"/>
      <c r="H152" s="368">
        <f>G152/F152*100</f>
        <v>0</v>
      </c>
      <c r="I152" s="58" t="s">
        <v>126</v>
      </c>
      <c r="J152" s="422">
        <v>45</v>
      </c>
      <c r="K152" s="422">
        <v>23</v>
      </c>
      <c r="L152" s="159"/>
    </row>
    <row r="153" spans="1:12" ht="12.75">
      <c r="A153" s="123"/>
      <c r="B153" s="682"/>
      <c r="C153" s="508"/>
      <c r="D153" s="14" t="s">
        <v>401</v>
      </c>
      <c r="E153" s="73"/>
      <c r="F153" s="73"/>
      <c r="G153" s="73"/>
      <c r="H153" s="73"/>
      <c r="I153" s="609" t="s">
        <v>127</v>
      </c>
      <c r="J153" s="612">
        <v>1614</v>
      </c>
      <c r="K153" s="612">
        <v>820</v>
      </c>
      <c r="L153" s="606"/>
    </row>
    <row r="154" spans="1:12" ht="12.75">
      <c r="A154" s="123"/>
      <c r="B154" s="682"/>
      <c r="C154" s="508"/>
      <c r="D154" s="23" t="s">
        <v>402</v>
      </c>
      <c r="E154" s="73"/>
      <c r="F154" s="73"/>
      <c r="G154" s="73"/>
      <c r="H154" s="295"/>
      <c r="I154" s="610"/>
      <c r="J154" s="613"/>
      <c r="K154" s="613"/>
      <c r="L154" s="607"/>
    </row>
    <row r="155" spans="1:12" ht="15.75" customHeight="1">
      <c r="A155" s="123"/>
      <c r="B155" s="682"/>
      <c r="C155" s="681"/>
      <c r="D155" s="9" t="s">
        <v>403</v>
      </c>
      <c r="E155" s="355">
        <f>E151+E152+E153+E154</f>
        <v>0</v>
      </c>
      <c r="F155" s="355">
        <f>F151+F152+F153+F154</f>
        <v>80</v>
      </c>
      <c r="G155" s="355">
        <f>G151+G152+G153+G154</f>
        <v>0</v>
      </c>
      <c r="H155" s="355">
        <f>G155/F155*100</f>
        <v>0</v>
      </c>
      <c r="I155" s="611"/>
      <c r="J155" s="614"/>
      <c r="K155" s="614"/>
      <c r="L155" s="608"/>
    </row>
    <row r="156" spans="1:12" ht="12.75">
      <c r="A156" s="123"/>
      <c r="B156" s="622" t="s">
        <v>13</v>
      </c>
      <c r="C156" s="595"/>
      <c r="D156" s="595"/>
      <c r="E156" s="595"/>
      <c r="F156" s="595"/>
      <c r="G156" s="595"/>
      <c r="H156" s="595"/>
      <c r="I156" s="571" t="s">
        <v>375</v>
      </c>
      <c r="J156" s="571">
        <v>30</v>
      </c>
      <c r="K156" s="514">
        <v>15</v>
      </c>
      <c r="L156" s="515"/>
    </row>
    <row r="157" spans="1:12" ht="23.25" customHeight="1">
      <c r="A157" s="123"/>
      <c r="B157" s="507" t="s">
        <v>31</v>
      </c>
      <c r="C157" s="507" t="s">
        <v>32</v>
      </c>
      <c r="D157" s="15" t="s">
        <v>399</v>
      </c>
      <c r="E157" s="74"/>
      <c r="F157" s="74"/>
      <c r="G157" s="74"/>
      <c r="H157" s="74"/>
      <c r="I157" s="577"/>
      <c r="J157" s="577"/>
      <c r="K157" s="577"/>
      <c r="L157" s="577"/>
    </row>
    <row r="158" spans="1:12" ht="23.25" customHeight="1">
      <c r="A158" s="123"/>
      <c r="B158" s="533"/>
      <c r="C158" s="533"/>
      <c r="D158" s="14" t="s">
        <v>400</v>
      </c>
      <c r="E158" s="299">
        <v>0</v>
      </c>
      <c r="F158" s="299">
        <v>275</v>
      </c>
      <c r="G158" s="300">
        <v>0</v>
      </c>
      <c r="H158" s="62">
        <f aca="true" t="shared" si="1" ref="H158:H164">G158/F158*100</f>
        <v>0</v>
      </c>
      <c r="I158" s="6" t="s">
        <v>125</v>
      </c>
      <c r="J158" s="6">
        <v>800</v>
      </c>
      <c r="K158" s="421">
        <v>400</v>
      </c>
      <c r="L158" s="319"/>
    </row>
    <row r="159" spans="1:12" ht="21.75" customHeight="1">
      <c r="A159" s="123"/>
      <c r="B159" s="533"/>
      <c r="C159" s="533"/>
      <c r="D159" s="14" t="s">
        <v>401</v>
      </c>
      <c r="E159" s="297"/>
      <c r="F159" s="299"/>
      <c r="G159" s="300"/>
      <c r="H159" s="298"/>
      <c r="I159" s="541" t="s">
        <v>193</v>
      </c>
      <c r="J159" s="541">
        <v>10</v>
      </c>
      <c r="K159" s="768">
        <v>5</v>
      </c>
      <c r="L159" s="588"/>
    </row>
    <row r="160" spans="1:12" ht="22.5" customHeight="1">
      <c r="A160" s="123"/>
      <c r="B160" s="533"/>
      <c r="C160" s="533"/>
      <c r="D160" s="23" t="s">
        <v>402</v>
      </c>
      <c r="E160" s="297"/>
      <c r="F160" s="299"/>
      <c r="G160" s="300"/>
      <c r="H160" s="298"/>
      <c r="I160" s="533"/>
      <c r="J160" s="533"/>
      <c r="K160" s="533"/>
      <c r="L160" s="585"/>
    </row>
    <row r="161" spans="1:12" ht="22.5" customHeight="1">
      <c r="A161" s="123"/>
      <c r="B161" s="534"/>
      <c r="C161" s="534"/>
      <c r="D161" s="9" t="s">
        <v>403</v>
      </c>
      <c r="E161" s="297">
        <f>E157+E158+E159+E160</f>
        <v>0</v>
      </c>
      <c r="F161" s="297">
        <f>F157+F158+F159+F160</f>
        <v>275</v>
      </c>
      <c r="G161" s="297">
        <f>G157+G158+G159+G160</f>
        <v>0</v>
      </c>
      <c r="H161" s="74">
        <f t="shared" si="1"/>
        <v>0</v>
      </c>
      <c r="I161" s="533"/>
      <c r="J161" s="533"/>
      <c r="K161" s="533"/>
      <c r="L161" s="585"/>
    </row>
    <row r="162" spans="1:12" ht="17.25" customHeight="1">
      <c r="A162" s="123"/>
      <c r="B162" s="571" t="s">
        <v>185</v>
      </c>
      <c r="C162" s="571" t="s">
        <v>32</v>
      </c>
      <c r="D162" s="15" t="s">
        <v>399</v>
      </c>
      <c r="E162" s="299">
        <v>19221.35</v>
      </c>
      <c r="F162" s="299">
        <v>16441.94</v>
      </c>
      <c r="G162" s="300">
        <v>7316.69</v>
      </c>
      <c r="H162" s="62">
        <f t="shared" si="1"/>
        <v>44.50016238959636</v>
      </c>
      <c r="I162" s="534"/>
      <c r="J162" s="534"/>
      <c r="K162" s="534"/>
      <c r="L162" s="586"/>
    </row>
    <row r="163" spans="1:12" ht="21" customHeight="1">
      <c r="A163" s="123"/>
      <c r="B163" s="585"/>
      <c r="C163" s="585"/>
      <c r="D163" s="14" t="s">
        <v>400</v>
      </c>
      <c r="E163" s="301"/>
      <c r="F163" s="301">
        <v>35.2</v>
      </c>
      <c r="G163" s="301">
        <v>0</v>
      </c>
      <c r="H163" s="301">
        <f t="shared" si="1"/>
        <v>0</v>
      </c>
      <c r="I163" s="507" t="s">
        <v>124</v>
      </c>
      <c r="J163" s="735">
        <v>300</v>
      </c>
      <c r="K163" s="735">
        <v>150</v>
      </c>
      <c r="L163" s="774"/>
    </row>
    <row r="164" spans="1:12" ht="19.5" customHeight="1">
      <c r="A164" s="123"/>
      <c r="B164" s="585"/>
      <c r="C164" s="585"/>
      <c r="D164" s="14" t="s">
        <v>401</v>
      </c>
      <c r="E164" s="302"/>
      <c r="F164" s="302">
        <v>100</v>
      </c>
      <c r="G164" s="302">
        <v>0</v>
      </c>
      <c r="H164" s="302">
        <f t="shared" si="1"/>
        <v>0</v>
      </c>
      <c r="I164" s="533"/>
      <c r="J164" s="533"/>
      <c r="K164" s="533"/>
      <c r="L164" s="775"/>
    </row>
    <row r="165" spans="1:12" ht="19.5" customHeight="1">
      <c r="A165" s="123"/>
      <c r="B165" s="585"/>
      <c r="C165" s="585"/>
      <c r="D165" s="23" t="s">
        <v>402</v>
      </c>
      <c r="E165" s="303"/>
      <c r="F165" s="304"/>
      <c r="G165" s="304"/>
      <c r="H165" s="304"/>
      <c r="I165" s="533"/>
      <c r="J165" s="534"/>
      <c r="K165" s="534"/>
      <c r="L165" s="776"/>
    </row>
    <row r="166" spans="1:12" ht="19.5" customHeight="1">
      <c r="A166" s="123"/>
      <c r="B166" s="586"/>
      <c r="C166" s="586"/>
      <c r="D166" s="9" t="s">
        <v>403</v>
      </c>
      <c r="E166" s="306">
        <f>E162+E163+E164+E165</f>
        <v>19221.35</v>
      </c>
      <c r="F166" s="306">
        <f>F162+F163+F164+F165</f>
        <v>16577.14</v>
      </c>
      <c r="G166" s="306">
        <f>G162+G163+G164+G165</f>
        <v>7316.69</v>
      </c>
      <c r="H166" s="305">
        <f>G166/F166*100</f>
        <v>44.13722753140771</v>
      </c>
      <c r="I166" s="89"/>
      <c r="J166" s="89"/>
      <c r="K166" s="89"/>
      <c r="L166" s="562"/>
    </row>
    <row r="167" spans="1:12" ht="12.75">
      <c r="A167" s="123"/>
      <c r="B167" s="819" t="s">
        <v>14</v>
      </c>
      <c r="C167" s="779"/>
      <c r="D167" s="779"/>
      <c r="E167" s="779"/>
      <c r="F167" s="779"/>
      <c r="G167" s="779"/>
      <c r="H167" s="780"/>
      <c r="I167" s="464"/>
      <c r="J167" s="464"/>
      <c r="K167" s="464"/>
      <c r="L167" s="562"/>
    </row>
    <row r="168" spans="1:12" ht="15" customHeight="1">
      <c r="A168" s="123"/>
      <c r="B168" s="571" t="s">
        <v>15</v>
      </c>
      <c r="C168" s="571" t="s">
        <v>352</v>
      </c>
      <c r="D168" s="15" t="s">
        <v>399</v>
      </c>
      <c r="E168" s="279"/>
      <c r="F168" s="279"/>
      <c r="G168" s="279"/>
      <c r="H168" s="273"/>
      <c r="I168" s="464"/>
      <c r="J168" s="464"/>
      <c r="K168" s="464"/>
      <c r="L168" s="562"/>
    </row>
    <row r="169" spans="1:12" ht="15" customHeight="1">
      <c r="A169" s="123"/>
      <c r="B169" s="541"/>
      <c r="C169" s="541"/>
      <c r="D169" s="14" t="s">
        <v>400</v>
      </c>
      <c r="E169" s="279"/>
      <c r="F169" s="277">
        <v>395.7</v>
      </c>
      <c r="G169" s="277">
        <v>0</v>
      </c>
      <c r="H169" s="273">
        <f aca="true" t="shared" si="2" ref="H168:H173">G169/F169*100</f>
        <v>0</v>
      </c>
      <c r="I169" s="464"/>
      <c r="J169" s="464"/>
      <c r="K169" s="464"/>
      <c r="L169" s="562"/>
    </row>
    <row r="170" spans="1:12" ht="14.25" customHeight="1">
      <c r="A170" s="123"/>
      <c r="B170" s="541"/>
      <c r="C170" s="541"/>
      <c r="D170" s="14" t="s">
        <v>401</v>
      </c>
      <c r="E170" s="279"/>
      <c r="F170" s="277">
        <v>902.2</v>
      </c>
      <c r="G170" s="277">
        <v>0</v>
      </c>
      <c r="H170" s="273">
        <f t="shared" si="2"/>
        <v>0</v>
      </c>
      <c r="I170" s="464"/>
      <c r="J170" s="464"/>
      <c r="K170" s="464"/>
      <c r="L170" s="562"/>
    </row>
    <row r="171" spans="1:12" ht="15.75" customHeight="1">
      <c r="A171" s="123"/>
      <c r="B171" s="541"/>
      <c r="C171" s="541"/>
      <c r="D171" s="23" t="s">
        <v>402</v>
      </c>
      <c r="E171" s="308"/>
      <c r="F171" s="309"/>
      <c r="G171" s="309"/>
      <c r="H171" s="273"/>
      <c r="J171" s="442"/>
      <c r="K171" s="442"/>
      <c r="L171" s="437"/>
    </row>
    <row r="172" spans="1:12" ht="15.75" customHeight="1">
      <c r="A172" s="123"/>
      <c r="B172" s="529"/>
      <c r="C172" s="541"/>
      <c r="D172" s="9" t="s">
        <v>403</v>
      </c>
      <c r="E172" s="279">
        <f>E168+E169+E170+E171</f>
        <v>0</v>
      </c>
      <c r="F172" s="279">
        <f>F168+F169+F170+F171</f>
        <v>1297.9</v>
      </c>
      <c r="G172" s="279">
        <f>G168+G169+G170+G171</f>
        <v>0</v>
      </c>
      <c r="H172" s="279">
        <f t="shared" si="2"/>
        <v>0</v>
      </c>
      <c r="I172" s="4"/>
      <c r="J172" s="464"/>
      <c r="K172" s="464"/>
      <c r="L172" s="465"/>
    </row>
    <row r="173" spans="1:12" ht="15" customHeight="1">
      <c r="A173" s="123"/>
      <c r="B173" s="571" t="s">
        <v>16</v>
      </c>
      <c r="C173" s="571" t="s">
        <v>352</v>
      </c>
      <c r="D173" s="316" t="s">
        <v>399</v>
      </c>
      <c r="E173" s="412">
        <v>14960.74</v>
      </c>
      <c r="F173" s="412">
        <v>11911.58</v>
      </c>
      <c r="G173" s="412">
        <v>4982.49</v>
      </c>
      <c r="H173" s="412">
        <f t="shared" si="2"/>
        <v>41.8289597181902</v>
      </c>
      <c r="I173" s="4"/>
      <c r="J173" s="464"/>
      <c r="K173" s="464"/>
      <c r="L173" s="465"/>
    </row>
    <row r="174" spans="1:12" ht="12.75">
      <c r="A174" s="123"/>
      <c r="B174" s="541"/>
      <c r="C174" s="541"/>
      <c r="D174" s="14" t="s">
        <v>400</v>
      </c>
      <c r="E174" s="412"/>
      <c r="F174" s="412"/>
      <c r="G174" s="412"/>
      <c r="H174" s="307"/>
      <c r="I174" s="466"/>
      <c r="J174" s="466"/>
      <c r="K174" s="466"/>
      <c r="L174" s="142"/>
    </row>
    <row r="175" spans="1:12" ht="12.75">
      <c r="A175" s="123"/>
      <c r="B175" s="541"/>
      <c r="C175" s="541"/>
      <c r="D175" s="14" t="s">
        <v>401</v>
      </c>
      <c r="E175" s="160"/>
      <c r="F175" s="160"/>
      <c r="G175" s="160"/>
      <c r="H175" s="160"/>
      <c r="I175" s="466"/>
      <c r="J175" s="466"/>
      <c r="K175" s="466"/>
      <c r="L175" s="142"/>
    </row>
    <row r="176" spans="1:12" ht="12.75">
      <c r="A176" s="123"/>
      <c r="B176" s="541"/>
      <c r="C176" s="541"/>
      <c r="D176" s="23" t="s">
        <v>402</v>
      </c>
      <c r="E176" s="160"/>
      <c r="F176" s="160"/>
      <c r="G176" s="160"/>
      <c r="H176" s="160"/>
      <c r="I176" s="466"/>
      <c r="J176" s="466"/>
      <c r="K176" s="466"/>
      <c r="L176" s="142"/>
    </row>
    <row r="177" spans="1:12" ht="19.5" customHeight="1">
      <c r="A177" s="123"/>
      <c r="B177" s="529"/>
      <c r="C177" s="529"/>
      <c r="D177" s="9" t="s">
        <v>403</v>
      </c>
      <c r="E177" s="307">
        <f>E173+E174+E175+E176</f>
        <v>14960.74</v>
      </c>
      <c r="F177" s="307">
        <f>F173+F174+F175+F176</f>
        <v>11911.58</v>
      </c>
      <c r="G177" s="307">
        <f>G173+G174+G175+G176</f>
        <v>4982.49</v>
      </c>
      <c r="H177" s="307">
        <f>G177/F177*100</f>
        <v>41.8289597181902</v>
      </c>
      <c r="I177" s="466"/>
      <c r="J177" s="466"/>
      <c r="K177" s="466"/>
      <c r="L177" s="142"/>
    </row>
    <row r="178" spans="1:12" ht="24">
      <c r="A178" s="123"/>
      <c r="B178" s="125"/>
      <c r="C178" s="132"/>
      <c r="D178" s="369" t="s">
        <v>115</v>
      </c>
      <c r="E178" s="418">
        <f>E139+E144+E150+E155+E161+E166+E172+E177</f>
        <v>61235.74</v>
      </c>
      <c r="F178" s="418">
        <f>F139+F144+F150+F155+F161+F166+F172+F177</f>
        <v>56571.060000000005</v>
      </c>
      <c r="G178" s="418">
        <f>G139+G144+G150+G155+G161+G166+G172+G177</f>
        <v>23901.96</v>
      </c>
      <c r="H178" s="418">
        <f>G178/F178*100</f>
        <v>42.251214667004646</v>
      </c>
      <c r="I178" s="466"/>
      <c r="J178" s="466"/>
      <c r="K178" s="466"/>
      <c r="L178" s="142"/>
    </row>
    <row r="179" spans="1:12" ht="12.75">
      <c r="A179" s="123"/>
      <c r="B179" s="125"/>
      <c r="C179" s="132"/>
      <c r="D179" s="9" t="s">
        <v>399</v>
      </c>
      <c r="E179" s="355">
        <f aca="true" t="shared" si="3" ref="E179:G181">E135+E140+E146+E151+E157+E162+E168+E173</f>
        <v>61235.74</v>
      </c>
      <c r="F179" s="355">
        <f t="shared" si="3"/>
        <v>54774.66</v>
      </c>
      <c r="G179" s="355">
        <f t="shared" si="3"/>
        <v>23901.96</v>
      </c>
      <c r="H179" s="355">
        <f>G179/F179*100</f>
        <v>43.63689341020099</v>
      </c>
      <c r="I179" s="466"/>
      <c r="J179" s="466"/>
      <c r="K179" s="466"/>
      <c r="L179" s="142"/>
    </row>
    <row r="180" spans="1:12" ht="12.75">
      <c r="A180" s="123"/>
      <c r="B180" s="125"/>
      <c r="C180" s="132"/>
      <c r="D180" s="91" t="s">
        <v>400</v>
      </c>
      <c r="E180" s="355">
        <f t="shared" si="3"/>
        <v>0</v>
      </c>
      <c r="F180" s="355">
        <f t="shared" si="3"/>
        <v>788.0999999999999</v>
      </c>
      <c r="G180" s="355">
        <f t="shared" si="3"/>
        <v>0</v>
      </c>
      <c r="H180" s="355">
        <f>G180/F180*100</f>
        <v>0</v>
      </c>
      <c r="I180" s="417"/>
      <c r="J180" s="154"/>
      <c r="K180" s="154"/>
      <c r="L180" s="128"/>
    </row>
    <row r="181" spans="1:12" ht="21.75" customHeight="1">
      <c r="A181" s="123"/>
      <c r="B181" s="133"/>
      <c r="C181" s="120"/>
      <c r="D181" s="91" t="s">
        <v>401</v>
      </c>
      <c r="E181" s="355">
        <f t="shared" si="3"/>
        <v>0</v>
      </c>
      <c r="F181" s="355">
        <f t="shared" si="3"/>
        <v>1008.3000000000001</v>
      </c>
      <c r="G181" s="355">
        <f t="shared" si="3"/>
        <v>0</v>
      </c>
      <c r="H181" s="355">
        <f>G181/F181*100</f>
        <v>0</v>
      </c>
      <c r="I181" s="161"/>
      <c r="J181" s="162"/>
      <c r="K181" s="162"/>
      <c r="L181" s="163"/>
    </row>
    <row r="182" spans="1:12" ht="12.75">
      <c r="A182" s="123"/>
      <c r="B182" s="622" t="s">
        <v>256</v>
      </c>
      <c r="C182" s="659"/>
      <c r="D182" s="659"/>
      <c r="E182" s="659"/>
      <c r="F182" s="659"/>
      <c r="G182" s="659"/>
      <c r="H182" s="659"/>
      <c r="I182" s="659"/>
      <c r="J182" s="659"/>
      <c r="K182" s="659"/>
      <c r="L182" s="660"/>
    </row>
    <row r="183" spans="1:12" ht="18.75" customHeight="1">
      <c r="A183" s="123"/>
      <c r="B183" s="507" t="s">
        <v>264</v>
      </c>
      <c r="C183" s="507" t="s">
        <v>184</v>
      </c>
      <c r="D183" s="15" t="s">
        <v>399</v>
      </c>
      <c r="E183" s="11">
        <v>50</v>
      </c>
      <c r="F183" s="14">
        <v>50</v>
      </c>
      <c r="G183" s="14">
        <v>17.92</v>
      </c>
      <c r="H183" s="14">
        <f>G183/F183*100</f>
        <v>35.84</v>
      </c>
      <c r="I183" s="164"/>
      <c r="J183" s="164"/>
      <c r="K183" s="164"/>
      <c r="L183" s="165"/>
    </row>
    <row r="184" spans="1:12" ht="17.25" customHeight="1">
      <c r="A184" s="123"/>
      <c r="B184" s="468"/>
      <c r="C184" s="541"/>
      <c r="D184" s="14" t="s">
        <v>400</v>
      </c>
      <c r="E184" s="410"/>
      <c r="F184" s="410"/>
      <c r="G184" s="410"/>
      <c r="H184" s="91"/>
      <c r="I184" s="164"/>
      <c r="J184" s="463"/>
      <c r="K184" s="135"/>
      <c r="L184" s="135"/>
    </row>
    <row r="185" spans="1:12" ht="19.5" customHeight="1">
      <c r="A185" s="123"/>
      <c r="B185" s="468"/>
      <c r="C185" s="541"/>
      <c r="D185" s="14" t="s">
        <v>401</v>
      </c>
      <c r="E185" s="410"/>
      <c r="F185" s="410"/>
      <c r="G185" s="410"/>
      <c r="H185" s="91"/>
      <c r="I185" s="164"/>
      <c r="J185" s="135"/>
      <c r="K185" s="135"/>
      <c r="L185" s="135"/>
    </row>
    <row r="186" spans="1:12" ht="21" customHeight="1">
      <c r="A186" s="123"/>
      <c r="B186" s="468"/>
      <c r="C186" s="541"/>
      <c r="D186" s="23" t="s">
        <v>402</v>
      </c>
      <c r="E186" s="410"/>
      <c r="F186" s="410"/>
      <c r="G186" s="410"/>
      <c r="H186" s="91"/>
      <c r="I186" s="164"/>
      <c r="J186" s="135"/>
      <c r="K186" s="135"/>
      <c r="L186" s="135"/>
    </row>
    <row r="187" spans="1:12" ht="18.75" customHeight="1">
      <c r="A187" s="123"/>
      <c r="B187" s="469"/>
      <c r="C187" s="529"/>
      <c r="D187" s="47" t="s">
        <v>403</v>
      </c>
      <c r="E187" s="274">
        <f>E183+E184+E185+E186</f>
        <v>50</v>
      </c>
      <c r="F187" s="411">
        <f>F183+F184+F185+F186</f>
        <v>50</v>
      </c>
      <c r="G187" s="411">
        <f>G183+G184+G185+G186</f>
        <v>17.92</v>
      </c>
      <c r="H187" s="91">
        <f>G187/F187*100</f>
        <v>35.84</v>
      </c>
      <c r="I187" s="164"/>
      <c r="J187" s="135"/>
      <c r="K187" s="135"/>
      <c r="L187" s="135"/>
    </row>
    <row r="188" spans="1:12" ht="31.5" customHeight="1">
      <c r="A188" s="123"/>
      <c r="B188" s="507" t="s">
        <v>186</v>
      </c>
      <c r="C188" s="507" t="s">
        <v>184</v>
      </c>
      <c r="D188" s="15" t="s">
        <v>399</v>
      </c>
      <c r="E188" s="412">
        <v>120</v>
      </c>
      <c r="F188" s="412">
        <v>540</v>
      </c>
      <c r="G188" s="413">
        <v>428.5</v>
      </c>
      <c r="H188" s="278">
        <f>G188/F188*100</f>
        <v>79.35185185185185</v>
      </c>
      <c r="I188" s="167"/>
      <c r="J188" s="169"/>
      <c r="K188" s="169"/>
      <c r="L188" s="169"/>
    </row>
    <row r="189" spans="1:12" ht="12.75">
      <c r="A189" s="123"/>
      <c r="B189" s="541"/>
      <c r="C189" s="541"/>
      <c r="D189" s="14" t="s">
        <v>400</v>
      </c>
      <c r="E189" s="290"/>
      <c r="F189" s="290"/>
      <c r="G189" s="290"/>
      <c r="H189" s="290"/>
      <c r="I189" s="167"/>
      <c r="J189" s="169"/>
      <c r="K189" s="169"/>
      <c r="L189" s="169"/>
    </row>
    <row r="190" spans="1:12" ht="12.75">
      <c r="A190" s="123"/>
      <c r="B190" s="541"/>
      <c r="C190" s="541"/>
      <c r="D190" s="14" t="s">
        <v>401</v>
      </c>
      <c r="E190" s="290"/>
      <c r="F190" s="290"/>
      <c r="G190" s="290"/>
      <c r="H190" s="290"/>
      <c r="I190" s="167"/>
      <c r="J190" s="169"/>
      <c r="K190" s="169"/>
      <c r="L190" s="169"/>
    </row>
    <row r="191" spans="1:12" ht="12.75">
      <c r="A191" s="123"/>
      <c r="B191" s="541"/>
      <c r="C191" s="541"/>
      <c r="D191" s="23" t="s">
        <v>402</v>
      </c>
      <c r="E191" s="272"/>
      <c r="F191" s="272"/>
      <c r="G191" s="383"/>
      <c r="H191" s="414"/>
      <c r="I191" s="167"/>
      <c r="J191" s="169"/>
      <c r="K191" s="169"/>
      <c r="L191" s="169"/>
    </row>
    <row r="192" spans="1:12" ht="15" customHeight="1">
      <c r="A192" s="123"/>
      <c r="B192" s="529"/>
      <c r="C192" s="529"/>
      <c r="D192" s="47" t="s">
        <v>403</v>
      </c>
      <c r="E192" s="273">
        <f>E188+E189+E190+E191</f>
        <v>120</v>
      </c>
      <c r="F192" s="273">
        <f>F188+F189+F190+F191</f>
        <v>540</v>
      </c>
      <c r="G192" s="273">
        <f>G188+G189+G190+G191</f>
        <v>428.5</v>
      </c>
      <c r="H192" s="19">
        <f>G192/F192*100</f>
        <v>79.35185185185185</v>
      </c>
      <c r="I192" s="166"/>
      <c r="J192" s="447"/>
      <c r="K192" s="447"/>
      <c r="L192" s="447"/>
    </row>
    <row r="193" spans="1:12" ht="29.25" customHeight="1">
      <c r="A193" s="123"/>
      <c r="B193" s="326"/>
      <c r="C193" s="326"/>
      <c r="D193" s="9" t="s">
        <v>115</v>
      </c>
      <c r="E193" s="271">
        <f>E187+E192</f>
        <v>170</v>
      </c>
      <c r="F193" s="273">
        <f>F187+F192</f>
        <v>590</v>
      </c>
      <c r="G193" s="273">
        <f>G187+G192</f>
        <v>446.42</v>
      </c>
      <c r="H193" s="19">
        <f>G193/F193*100</f>
        <v>75.66440677966102</v>
      </c>
      <c r="I193" s="167"/>
      <c r="J193" s="169"/>
      <c r="K193" s="169"/>
      <c r="L193" s="170"/>
    </row>
    <row r="194" spans="1:12" ht="15" customHeight="1">
      <c r="A194" s="123"/>
      <c r="B194" s="58"/>
      <c r="C194" s="58"/>
      <c r="D194" s="9" t="s">
        <v>399</v>
      </c>
      <c r="E194" s="272">
        <f>E183+E188</f>
        <v>170</v>
      </c>
      <c r="F194" s="272">
        <f>F183+F188</f>
        <v>590</v>
      </c>
      <c r="G194" s="272">
        <f>G183+G188</f>
        <v>446.42</v>
      </c>
      <c r="H194" s="302">
        <f>G194/F194*100</f>
        <v>75.66440677966102</v>
      </c>
      <c r="I194" s="167"/>
      <c r="J194" s="169"/>
      <c r="K194" s="169"/>
      <c r="L194" s="170"/>
    </row>
    <row r="195" spans="1:12" ht="15" customHeight="1">
      <c r="A195" s="123"/>
      <c r="B195" s="58"/>
      <c r="C195" s="58"/>
      <c r="D195" s="91" t="s">
        <v>400</v>
      </c>
      <c r="E195" s="271"/>
      <c r="F195" s="273"/>
      <c r="G195" s="385"/>
      <c r="H195" s="19"/>
      <c r="I195" s="167"/>
      <c r="J195" s="169"/>
      <c r="K195" s="169"/>
      <c r="L195" s="170"/>
    </row>
    <row r="196" spans="1:12" ht="15" customHeight="1">
      <c r="A196" s="123"/>
      <c r="B196" s="327"/>
      <c r="C196" s="327"/>
      <c r="D196" s="91" t="s">
        <v>401</v>
      </c>
      <c r="E196" s="271"/>
      <c r="F196" s="273"/>
      <c r="G196" s="385"/>
      <c r="H196" s="19"/>
      <c r="I196" s="167"/>
      <c r="J196" s="169"/>
      <c r="K196" s="169"/>
      <c r="L196" s="170"/>
    </row>
    <row r="197" spans="1:12" ht="17.25" customHeight="1">
      <c r="A197" s="123"/>
      <c r="B197" s="777" t="s">
        <v>257</v>
      </c>
      <c r="C197" s="639"/>
      <c r="D197" s="639"/>
      <c r="E197" s="639"/>
      <c r="F197" s="639"/>
      <c r="G197" s="639"/>
      <c r="H197" s="639"/>
      <c r="I197" s="639"/>
      <c r="J197" s="639"/>
      <c r="K197" s="639"/>
      <c r="L197" s="640"/>
    </row>
    <row r="198" spans="1:12" ht="12.75">
      <c r="A198" s="123"/>
      <c r="B198" s="507" t="s">
        <v>187</v>
      </c>
      <c r="C198" s="507" t="s">
        <v>184</v>
      </c>
      <c r="D198" s="15" t="s">
        <v>399</v>
      </c>
      <c r="E198" s="368">
        <v>1335.71</v>
      </c>
      <c r="F198" s="368">
        <v>6836.9</v>
      </c>
      <c r="G198" s="368">
        <v>3622.33</v>
      </c>
      <c r="H198" s="368">
        <f>G198/F198*100</f>
        <v>52.98205326975677</v>
      </c>
      <c r="I198" s="448"/>
      <c r="J198" s="445"/>
      <c r="K198" s="445"/>
      <c r="L198" s="143"/>
    </row>
    <row r="199" spans="1:12" ht="12.75">
      <c r="A199" s="123"/>
      <c r="B199" s="541"/>
      <c r="C199" s="541"/>
      <c r="D199" s="14" t="s">
        <v>400</v>
      </c>
      <c r="E199" s="368"/>
      <c r="F199" s="368"/>
      <c r="G199" s="63"/>
      <c r="H199" s="368"/>
      <c r="I199" s="467"/>
      <c r="J199" s="471"/>
      <c r="K199" s="471"/>
      <c r="L199" s="142"/>
    </row>
    <row r="200" spans="1:12" ht="12.75">
      <c r="A200" s="123"/>
      <c r="B200" s="541"/>
      <c r="C200" s="541"/>
      <c r="D200" s="14" t="s">
        <v>401</v>
      </c>
      <c r="E200" s="368"/>
      <c r="F200" s="368"/>
      <c r="G200" s="63"/>
      <c r="H200" s="368"/>
      <c r="I200" s="467"/>
      <c r="J200" s="471"/>
      <c r="K200" s="471"/>
      <c r="L200" s="142"/>
    </row>
    <row r="201" spans="1:12" ht="12.75">
      <c r="A201" s="123"/>
      <c r="B201" s="541"/>
      <c r="C201" s="541"/>
      <c r="D201" s="23" t="s">
        <v>402</v>
      </c>
      <c r="E201" s="81"/>
      <c r="F201" s="81"/>
      <c r="G201" s="64"/>
      <c r="H201" s="81"/>
      <c r="I201" s="467"/>
      <c r="J201" s="471"/>
      <c r="K201" s="471"/>
      <c r="L201" s="142"/>
    </row>
    <row r="202" spans="1:12" ht="36.75" customHeight="1">
      <c r="A202" s="123"/>
      <c r="B202" s="529"/>
      <c r="C202" s="529"/>
      <c r="D202" s="9" t="s">
        <v>403</v>
      </c>
      <c r="E202" s="81">
        <f>E198+E199</f>
        <v>1335.71</v>
      </c>
      <c r="F202" s="81">
        <f>F198+F199</f>
        <v>6836.9</v>
      </c>
      <c r="G202" s="81">
        <f>G198+G199</f>
        <v>3622.33</v>
      </c>
      <c r="H202" s="81">
        <f>G202/F202*100</f>
        <v>52.98205326975677</v>
      </c>
      <c r="I202" s="467"/>
      <c r="J202" s="471"/>
      <c r="K202" s="471"/>
      <c r="L202" s="142"/>
    </row>
    <row r="203" spans="1:12" ht="15.75" customHeight="1">
      <c r="A203" s="123"/>
      <c r="B203" s="571" t="s">
        <v>188</v>
      </c>
      <c r="C203" s="571" t="s">
        <v>184</v>
      </c>
      <c r="D203" s="15" t="s">
        <v>399</v>
      </c>
      <c r="E203" s="368">
        <v>2022.3</v>
      </c>
      <c r="F203" s="368">
        <v>1962.8</v>
      </c>
      <c r="G203" s="368">
        <v>1031.12</v>
      </c>
      <c r="H203" s="368">
        <f>G203/F203*100</f>
        <v>52.53311595679641</v>
      </c>
      <c r="I203" s="142"/>
      <c r="J203" s="471"/>
      <c r="K203" s="471"/>
      <c r="L203" s="142"/>
    </row>
    <row r="204" spans="1:12" ht="12.75">
      <c r="A204" s="123"/>
      <c r="B204" s="530"/>
      <c r="C204" s="617"/>
      <c r="D204" s="14" t="s">
        <v>400</v>
      </c>
      <c r="E204" s="80"/>
      <c r="F204" s="62"/>
      <c r="G204" s="80"/>
      <c r="H204" s="80"/>
      <c r="I204" s="142"/>
      <c r="J204" s="471"/>
      <c r="K204" s="471"/>
      <c r="L204" s="142"/>
    </row>
    <row r="205" spans="1:12" ht="18" customHeight="1">
      <c r="A205" s="123"/>
      <c r="B205" s="530"/>
      <c r="C205" s="617"/>
      <c r="D205" s="14" t="s">
        <v>401</v>
      </c>
      <c r="E205" s="80"/>
      <c r="F205" s="62"/>
      <c r="G205" s="80"/>
      <c r="H205" s="80"/>
      <c r="I205" s="142"/>
      <c r="J205" s="471"/>
      <c r="K205" s="471"/>
      <c r="L205" s="142"/>
    </row>
    <row r="206" spans="1:12" ht="12.75">
      <c r="A206" s="123"/>
      <c r="B206" s="530"/>
      <c r="C206" s="617"/>
      <c r="D206" s="23" t="s">
        <v>402</v>
      </c>
      <c r="E206" s="80"/>
      <c r="F206" s="62"/>
      <c r="G206" s="80"/>
      <c r="H206" s="80"/>
      <c r="I206" s="441"/>
      <c r="J206" s="465"/>
      <c r="K206" s="465"/>
      <c r="L206" s="465"/>
    </row>
    <row r="207" spans="1:12" ht="33" customHeight="1">
      <c r="A207" s="123"/>
      <c r="B207" s="531"/>
      <c r="C207" s="611"/>
      <c r="D207" s="9" t="s">
        <v>403</v>
      </c>
      <c r="E207" s="355">
        <f>E203+E204+E205+E206</f>
        <v>2022.3</v>
      </c>
      <c r="F207" s="355">
        <f>F203+F204+F205+F206</f>
        <v>1962.8</v>
      </c>
      <c r="G207" s="355">
        <f>G203+G204+G205+G206</f>
        <v>1031.12</v>
      </c>
      <c r="H207" s="355">
        <f aca="true" t="shared" si="4" ref="H207:H214">G207/F207*100</f>
        <v>52.53311595679641</v>
      </c>
      <c r="I207" s="441"/>
      <c r="J207" s="465"/>
      <c r="K207" s="465"/>
      <c r="L207" s="465"/>
    </row>
    <row r="208" spans="1:12" ht="24">
      <c r="A208" s="123"/>
      <c r="B208" s="588"/>
      <c r="C208" s="758"/>
      <c r="D208" s="9" t="s">
        <v>115</v>
      </c>
      <c r="E208" s="81">
        <f>E207+E202</f>
        <v>3358.01</v>
      </c>
      <c r="F208" s="81">
        <f>F207+F202</f>
        <v>8799.699999999999</v>
      </c>
      <c r="G208" s="81">
        <f>G207+G202</f>
        <v>4653.45</v>
      </c>
      <c r="H208" s="81">
        <f t="shared" si="4"/>
        <v>52.88191642896918</v>
      </c>
      <c r="I208" s="441"/>
      <c r="J208" s="465"/>
      <c r="K208" s="465"/>
      <c r="L208" s="465"/>
    </row>
    <row r="209" spans="1:12" ht="12.75">
      <c r="A209" s="123"/>
      <c r="B209" s="512"/>
      <c r="C209" s="759"/>
      <c r="D209" s="106" t="s">
        <v>399</v>
      </c>
      <c r="E209" s="418">
        <f aca="true" t="shared" si="5" ref="E209:H210">E198+E203</f>
        <v>3358.01</v>
      </c>
      <c r="F209" s="418">
        <f t="shared" si="5"/>
        <v>8799.699999999999</v>
      </c>
      <c r="G209" s="418">
        <f t="shared" si="5"/>
        <v>4653.45</v>
      </c>
      <c r="H209" s="418">
        <f t="shared" si="4"/>
        <v>52.88191642896918</v>
      </c>
      <c r="I209" s="441"/>
      <c r="J209" s="465"/>
      <c r="K209" s="465"/>
      <c r="L209" s="465"/>
    </row>
    <row r="210" spans="1:12" ht="12" customHeight="1">
      <c r="A210" s="123"/>
      <c r="B210" s="512"/>
      <c r="C210" s="759"/>
      <c r="D210" s="91" t="s">
        <v>400</v>
      </c>
      <c r="E210" s="355">
        <f t="shared" si="5"/>
        <v>0</v>
      </c>
      <c r="F210" s="355">
        <f t="shared" si="5"/>
        <v>0</v>
      </c>
      <c r="G210" s="355">
        <f t="shared" si="5"/>
        <v>0</v>
      </c>
      <c r="H210" s="355">
        <f t="shared" si="5"/>
        <v>0</v>
      </c>
      <c r="I210" s="441"/>
      <c r="J210" s="465"/>
      <c r="K210" s="465"/>
      <c r="L210" s="465"/>
    </row>
    <row r="211" spans="1:12" ht="24">
      <c r="A211" s="123"/>
      <c r="B211" s="512"/>
      <c r="C211" s="759"/>
      <c r="D211" s="420" t="s">
        <v>114</v>
      </c>
      <c r="E211" s="419">
        <f aca="true" t="shared" si="6" ref="E211:G213">E178+E193+E208</f>
        <v>64763.75</v>
      </c>
      <c r="F211" s="419">
        <f t="shared" si="6"/>
        <v>65960.76000000001</v>
      </c>
      <c r="G211" s="419">
        <f t="shared" si="6"/>
        <v>29001.829999999998</v>
      </c>
      <c r="H211" s="419">
        <f t="shared" si="4"/>
        <v>43.96830782422761</v>
      </c>
      <c r="I211" s="441"/>
      <c r="J211" s="465"/>
      <c r="K211" s="465"/>
      <c r="L211" s="465"/>
    </row>
    <row r="212" spans="1:12" ht="12.75">
      <c r="A212" s="123"/>
      <c r="B212" s="512"/>
      <c r="C212" s="759"/>
      <c r="D212" s="106" t="s">
        <v>399</v>
      </c>
      <c r="E212" s="419">
        <f t="shared" si="6"/>
        <v>64763.75</v>
      </c>
      <c r="F212" s="419">
        <f t="shared" si="6"/>
        <v>64164.36</v>
      </c>
      <c r="G212" s="419">
        <f t="shared" si="6"/>
        <v>29001.829999999998</v>
      </c>
      <c r="H212" s="419">
        <f t="shared" si="4"/>
        <v>45.199281968993375</v>
      </c>
      <c r="I212" s="441"/>
      <c r="J212" s="465"/>
      <c r="K212" s="465"/>
      <c r="L212" s="465"/>
    </row>
    <row r="213" spans="1:12" ht="15.75" customHeight="1">
      <c r="A213" s="123"/>
      <c r="B213" s="512"/>
      <c r="C213" s="759"/>
      <c r="D213" s="91" t="s">
        <v>400</v>
      </c>
      <c r="E213" s="419">
        <f t="shared" si="6"/>
        <v>0</v>
      </c>
      <c r="F213" s="419">
        <f t="shared" si="6"/>
        <v>788.0999999999999</v>
      </c>
      <c r="G213" s="419">
        <f t="shared" si="6"/>
        <v>0</v>
      </c>
      <c r="H213" s="419">
        <f t="shared" si="4"/>
        <v>0</v>
      </c>
      <c r="I213" s="441"/>
      <c r="J213" s="465"/>
      <c r="K213" s="465"/>
      <c r="L213" s="465"/>
    </row>
    <row r="214" spans="1:12" ht="12.75" customHeight="1">
      <c r="A214" s="123"/>
      <c r="B214" s="589"/>
      <c r="C214" s="760"/>
      <c r="D214" s="91" t="s">
        <v>401</v>
      </c>
      <c r="E214" s="419">
        <f>E181+E196+E205+E200</f>
        <v>0</v>
      </c>
      <c r="F214" s="419">
        <f>F181+F196+F205+F200</f>
        <v>1008.3000000000001</v>
      </c>
      <c r="G214" s="419">
        <f>G181+G196+G205+G200</f>
        <v>0</v>
      </c>
      <c r="H214" s="419">
        <f t="shared" si="4"/>
        <v>0</v>
      </c>
      <c r="I214" s="120"/>
      <c r="J214" s="329"/>
      <c r="K214" s="329"/>
      <c r="L214" s="329"/>
    </row>
    <row r="215" spans="1:12" ht="27.75" customHeight="1">
      <c r="A215" s="229">
        <v>7</v>
      </c>
      <c r="B215" s="622" t="s">
        <v>39</v>
      </c>
      <c r="C215" s="659"/>
      <c r="D215" s="659"/>
      <c r="E215" s="659"/>
      <c r="F215" s="659"/>
      <c r="G215" s="659"/>
      <c r="H215" s="659"/>
      <c r="I215" s="659"/>
      <c r="J215" s="659"/>
      <c r="K215" s="659"/>
      <c r="L215" s="660"/>
    </row>
    <row r="216" spans="1:12" ht="12.75">
      <c r="A216" s="123"/>
      <c r="B216" s="778" t="s">
        <v>227</v>
      </c>
      <c r="C216" s="779"/>
      <c r="D216" s="779"/>
      <c r="E216" s="779"/>
      <c r="F216" s="779"/>
      <c r="G216" s="779"/>
      <c r="H216" s="779"/>
      <c r="I216" s="779"/>
      <c r="J216" s="779"/>
      <c r="K216" s="779"/>
      <c r="L216" s="780"/>
    </row>
    <row r="217" spans="1:12" ht="12.75">
      <c r="A217" s="123"/>
      <c r="B217" s="740" t="s">
        <v>194</v>
      </c>
      <c r="C217" s="740" t="s">
        <v>195</v>
      </c>
      <c r="D217" s="15" t="s">
        <v>399</v>
      </c>
      <c r="E217" s="80">
        <v>600</v>
      </c>
      <c r="F217" s="80">
        <v>700</v>
      </c>
      <c r="G217" s="80">
        <v>311.219</v>
      </c>
      <c r="H217" s="80">
        <f>G217/F217*100</f>
        <v>44.45985714285714</v>
      </c>
      <c r="I217" s="507" t="s">
        <v>226</v>
      </c>
      <c r="J217" s="507">
        <v>30.5</v>
      </c>
      <c r="K217" s="507">
        <v>16.2</v>
      </c>
      <c r="L217" s="763"/>
    </row>
    <row r="218" spans="1:12" ht="27" customHeight="1">
      <c r="A218" s="123"/>
      <c r="B218" s="741"/>
      <c r="C218" s="741"/>
      <c r="D218" s="14" t="s">
        <v>400</v>
      </c>
      <c r="E218" s="366"/>
      <c r="F218" s="366"/>
      <c r="G218" s="77"/>
      <c r="H218" s="77"/>
      <c r="I218" s="530"/>
      <c r="J218" s="530"/>
      <c r="K218" s="617"/>
      <c r="L218" s="592"/>
    </row>
    <row r="219" spans="1:12" ht="12.75" customHeight="1">
      <c r="A219" s="123"/>
      <c r="B219" s="741"/>
      <c r="C219" s="741"/>
      <c r="D219" s="14" t="s">
        <v>401</v>
      </c>
      <c r="E219" s="367"/>
      <c r="F219" s="367"/>
      <c r="G219" s="65"/>
      <c r="H219" s="65"/>
      <c r="I219" s="530"/>
      <c r="J219" s="530"/>
      <c r="K219" s="617"/>
      <c r="L219" s="592"/>
    </row>
    <row r="220" spans="1:12" ht="12.75">
      <c r="A220" s="123"/>
      <c r="B220" s="741"/>
      <c r="C220" s="741"/>
      <c r="D220" s="23" t="s">
        <v>402</v>
      </c>
      <c r="E220" s="367"/>
      <c r="F220" s="367"/>
      <c r="G220" s="65"/>
      <c r="H220" s="65"/>
      <c r="I220" s="531"/>
      <c r="J220" s="531"/>
      <c r="K220" s="611"/>
      <c r="L220" s="593"/>
    </row>
    <row r="221" spans="1:12" ht="12.75">
      <c r="A221" s="123"/>
      <c r="B221" s="741"/>
      <c r="C221" s="741"/>
      <c r="D221" s="9" t="s">
        <v>403</v>
      </c>
      <c r="E221" s="81">
        <f>E217+E218+E219+E220</f>
        <v>600</v>
      </c>
      <c r="F221" s="81">
        <f>F217+F218+F219+F220</f>
        <v>700</v>
      </c>
      <c r="G221" s="81">
        <f>G217+G218+G219+G220</f>
        <v>311.219</v>
      </c>
      <c r="H221" s="81">
        <f>G221/F221*100</f>
        <v>44.45985714285714</v>
      </c>
      <c r="I221" s="507" t="s">
        <v>272</v>
      </c>
      <c r="J221" s="507">
        <v>80</v>
      </c>
      <c r="K221" s="507">
        <v>90.3</v>
      </c>
      <c r="L221" s="763"/>
    </row>
    <row r="222" spans="1:12" ht="12.75">
      <c r="A222" s="123"/>
      <c r="B222" s="571" t="s">
        <v>196</v>
      </c>
      <c r="C222" s="507" t="s">
        <v>195</v>
      </c>
      <c r="D222" s="15" t="s">
        <v>399</v>
      </c>
      <c r="E222" s="368">
        <v>1828.2</v>
      </c>
      <c r="F222" s="63">
        <v>1800.682</v>
      </c>
      <c r="G222" s="63">
        <v>602.866</v>
      </c>
      <c r="H222" s="368">
        <f>G222/F222*100</f>
        <v>33.47987040465779</v>
      </c>
      <c r="I222" s="617"/>
      <c r="J222" s="617"/>
      <c r="K222" s="617"/>
      <c r="L222" s="592"/>
    </row>
    <row r="223" spans="1:12" ht="13.5" customHeight="1">
      <c r="A223" s="123"/>
      <c r="B223" s="468"/>
      <c r="C223" s="468"/>
      <c r="D223" s="14" t="s">
        <v>400</v>
      </c>
      <c r="E223" s="65"/>
      <c r="F223" s="65"/>
      <c r="G223" s="65"/>
      <c r="H223" s="78"/>
      <c r="I223" s="617"/>
      <c r="J223" s="617"/>
      <c r="K223" s="617"/>
      <c r="L223" s="592"/>
    </row>
    <row r="224" spans="1:12" ht="12.75" customHeight="1">
      <c r="A224" s="123"/>
      <c r="B224" s="468"/>
      <c r="C224" s="468"/>
      <c r="D224" s="14" t="s">
        <v>401</v>
      </c>
      <c r="E224" s="75"/>
      <c r="F224" s="75"/>
      <c r="G224" s="75"/>
      <c r="H224" s="79"/>
      <c r="I224" s="617"/>
      <c r="J224" s="617"/>
      <c r="K224" s="617"/>
      <c r="L224" s="592"/>
    </row>
    <row r="225" spans="1:12" ht="12.75">
      <c r="A225" s="123"/>
      <c r="B225" s="468"/>
      <c r="C225" s="468"/>
      <c r="D225" s="23" t="s">
        <v>402</v>
      </c>
      <c r="E225" s="62"/>
      <c r="F225" s="62"/>
      <c r="G225" s="62"/>
      <c r="H225" s="73"/>
      <c r="I225" s="617"/>
      <c r="J225" s="617"/>
      <c r="K225" s="617"/>
      <c r="L225" s="592"/>
    </row>
    <row r="226" spans="1:12" ht="12.75">
      <c r="A226" s="123"/>
      <c r="B226" s="468"/>
      <c r="C226" s="468"/>
      <c r="D226" s="9" t="s">
        <v>403</v>
      </c>
      <c r="E226" s="355">
        <f>E222+E223+E224+E225</f>
        <v>1828.2</v>
      </c>
      <c r="F226" s="74">
        <f>F222+F223+F224+F225</f>
        <v>1800.682</v>
      </c>
      <c r="G226" s="74">
        <f>G222+G223+G224+G225</f>
        <v>602.866</v>
      </c>
      <c r="H226" s="355">
        <f>G226/F226*100</f>
        <v>33.47987040465779</v>
      </c>
      <c r="I226" s="617"/>
      <c r="J226" s="617"/>
      <c r="K226" s="617"/>
      <c r="L226" s="592"/>
    </row>
    <row r="227" spans="1:12" ht="12.75">
      <c r="A227" s="123"/>
      <c r="B227" s="571" t="s">
        <v>130</v>
      </c>
      <c r="C227" s="507" t="s">
        <v>195</v>
      </c>
      <c r="D227" s="15" t="s">
        <v>399</v>
      </c>
      <c r="E227" s="80">
        <v>3.3</v>
      </c>
      <c r="F227" s="80">
        <v>3.3</v>
      </c>
      <c r="G227" s="62">
        <v>1.147</v>
      </c>
      <c r="H227" s="80">
        <f>G227/F227*100</f>
        <v>34.75757575757576</v>
      </c>
      <c r="I227" s="617"/>
      <c r="J227" s="617"/>
      <c r="K227" s="617"/>
      <c r="L227" s="592"/>
    </row>
    <row r="228" spans="1:12" ht="12.75">
      <c r="A228" s="123"/>
      <c r="B228" s="541"/>
      <c r="C228" s="468"/>
      <c r="D228" s="14" t="s">
        <v>400</v>
      </c>
      <c r="E228" s="74"/>
      <c r="F228" s="74"/>
      <c r="G228" s="74"/>
      <c r="H228" s="74"/>
      <c r="I228" s="617"/>
      <c r="J228" s="617"/>
      <c r="K228" s="617"/>
      <c r="L228" s="592"/>
    </row>
    <row r="229" spans="1:12" ht="12.75">
      <c r="A229" s="123"/>
      <c r="B229" s="541"/>
      <c r="C229" s="468"/>
      <c r="D229" s="14" t="s">
        <v>401</v>
      </c>
      <c r="E229" s="74"/>
      <c r="F229" s="74"/>
      <c r="G229" s="74"/>
      <c r="H229" s="74"/>
      <c r="I229" s="617"/>
      <c r="J229" s="617"/>
      <c r="K229" s="617"/>
      <c r="L229" s="592"/>
    </row>
    <row r="230" spans="1:12" ht="12.75">
      <c r="A230" s="123"/>
      <c r="B230" s="541"/>
      <c r="C230" s="468"/>
      <c r="D230" s="23" t="s">
        <v>402</v>
      </c>
      <c r="E230" s="74"/>
      <c r="F230" s="74"/>
      <c r="G230" s="74"/>
      <c r="H230" s="74"/>
      <c r="I230" s="617"/>
      <c r="J230" s="617"/>
      <c r="K230" s="617"/>
      <c r="L230" s="592"/>
    </row>
    <row r="231" spans="1:12" ht="12.75">
      <c r="A231" s="123"/>
      <c r="B231" s="529"/>
      <c r="C231" s="469"/>
      <c r="D231" s="9" t="s">
        <v>403</v>
      </c>
      <c r="E231" s="355">
        <f>E227+E228+E229+E230</f>
        <v>3.3</v>
      </c>
      <c r="F231" s="355">
        <f>F227+F228+F229+F230</f>
        <v>3.3</v>
      </c>
      <c r="G231" s="355">
        <f>G227+G228+G229+G230</f>
        <v>1.147</v>
      </c>
      <c r="H231" s="355">
        <f>G231/F231*100</f>
        <v>34.75757575757576</v>
      </c>
      <c r="I231" s="617"/>
      <c r="J231" s="617"/>
      <c r="K231" s="617"/>
      <c r="L231" s="592"/>
    </row>
    <row r="232" spans="1:12" ht="24">
      <c r="A232" s="123"/>
      <c r="B232" s="44"/>
      <c r="C232" s="44"/>
      <c r="D232" s="9" t="s">
        <v>115</v>
      </c>
      <c r="E232" s="355">
        <f>E221+E226+E231</f>
        <v>2431.5</v>
      </c>
      <c r="F232" s="355">
        <f>F221+F226+F231</f>
        <v>2503.982</v>
      </c>
      <c r="G232" s="355">
        <f>G221+G226+G231</f>
        <v>915.2320000000001</v>
      </c>
      <c r="H232" s="355">
        <f>G232/F232*100</f>
        <v>36.55106146929172</v>
      </c>
      <c r="I232" s="617"/>
      <c r="J232" s="617"/>
      <c r="K232" s="617"/>
      <c r="L232" s="592"/>
    </row>
    <row r="233" spans="1:12" ht="12.75">
      <c r="A233" s="123"/>
      <c r="B233" s="1"/>
      <c r="C233" s="1"/>
      <c r="D233" s="9" t="s">
        <v>399</v>
      </c>
      <c r="E233" s="355">
        <f>E217+E222+E227</f>
        <v>2431.5</v>
      </c>
      <c r="F233" s="355">
        <f>F217+F222+F227</f>
        <v>2503.982</v>
      </c>
      <c r="G233" s="355">
        <f>G217+G222+G227</f>
        <v>915.2320000000001</v>
      </c>
      <c r="H233" s="355">
        <f>G233/F233*100</f>
        <v>36.55106146929172</v>
      </c>
      <c r="I233" s="611"/>
      <c r="J233" s="611"/>
      <c r="K233" s="611"/>
      <c r="L233" s="593"/>
    </row>
    <row r="234" spans="1:12" ht="15" customHeight="1">
      <c r="A234" s="123"/>
      <c r="B234" s="790" t="s">
        <v>228</v>
      </c>
      <c r="C234" s="738"/>
      <c r="D234" s="738"/>
      <c r="E234" s="738"/>
      <c r="F234" s="738"/>
      <c r="G234" s="738"/>
      <c r="H234" s="738"/>
      <c r="I234" s="738"/>
      <c r="J234" s="738"/>
      <c r="K234" s="738"/>
      <c r="L234" s="738"/>
    </row>
    <row r="235" spans="1:12" ht="24" customHeight="1">
      <c r="A235" s="123"/>
      <c r="B235" s="571" t="s">
        <v>223</v>
      </c>
      <c r="C235" s="507" t="s">
        <v>195</v>
      </c>
      <c r="D235" s="15" t="s">
        <v>399</v>
      </c>
      <c r="E235" s="403">
        <v>56367.55</v>
      </c>
      <c r="F235" s="403">
        <v>56367.55</v>
      </c>
      <c r="G235" s="403">
        <v>23030.229</v>
      </c>
      <c r="H235" s="403">
        <f>G235/F235*100</f>
        <v>40.85724676697852</v>
      </c>
      <c r="I235" s="507" t="s">
        <v>273</v>
      </c>
      <c r="J235" s="507" t="s">
        <v>274</v>
      </c>
      <c r="K235" s="507">
        <v>7.1</v>
      </c>
      <c r="L235" s="763"/>
    </row>
    <row r="236" spans="1:12" ht="16.5" customHeight="1">
      <c r="A236" s="123"/>
      <c r="B236" s="530"/>
      <c r="C236" s="530"/>
      <c r="D236" s="14" t="s">
        <v>400</v>
      </c>
      <c r="E236" s="423"/>
      <c r="F236" s="80"/>
      <c r="G236" s="80"/>
      <c r="H236" s="80"/>
      <c r="I236" s="530"/>
      <c r="J236" s="530"/>
      <c r="K236" s="541"/>
      <c r="L236" s="495"/>
    </row>
    <row r="237" spans="1:12" ht="14.25" customHeight="1">
      <c r="A237" s="123"/>
      <c r="B237" s="530"/>
      <c r="C237" s="530"/>
      <c r="D237" s="14" t="s">
        <v>401</v>
      </c>
      <c r="E237" s="80"/>
      <c r="F237" s="315"/>
      <c r="G237" s="315"/>
      <c r="H237" s="315"/>
      <c r="I237" s="530"/>
      <c r="J237" s="530"/>
      <c r="K237" s="541"/>
      <c r="L237" s="495"/>
    </row>
    <row r="238" spans="1:12" ht="15.75" customHeight="1">
      <c r="A238" s="123"/>
      <c r="B238" s="530"/>
      <c r="C238" s="530"/>
      <c r="D238" s="23" t="s">
        <v>402</v>
      </c>
      <c r="E238" s="315"/>
      <c r="F238" s="315"/>
      <c r="G238" s="315"/>
      <c r="H238" s="315"/>
      <c r="I238" s="530"/>
      <c r="J238" s="530"/>
      <c r="K238" s="541"/>
      <c r="L238" s="495"/>
    </row>
    <row r="239" spans="1:12" ht="22.5" customHeight="1">
      <c r="A239" s="123"/>
      <c r="B239" s="531"/>
      <c r="C239" s="530"/>
      <c r="D239" s="9" t="s">
        <v>403</v>
      </c>
      <c r="E239" s="280">
        <f>E235+E236+E237+E238</f>
        <v>56367.55</v>
      </c>
      <c r="F239" s="280">
        <f>F235+F236+F237+F238</f>
        <v>56367.55</v>
      </c>
      <c r="G239" s="280">
        <f>G235+G236+G237+G238</f>
        <v>23030.229</v>
      </c>
      <c r="H239" s="280">
        <f>G239/F239*100</f>
        <v>40.85724676697852</v>
      </c>
      <c r="I239" s="531"/>
      <c r="J239" s="531"/>
      <c r="K239" s="529"/>
      <c r="L239" s="494"/>
    </row>
    <row r="240" spans="1:12" ht="12.75">
      <c r="A240" s="123"/>
      <c r="B240" s="571" t="s">
        <v>224</v>
      </c>
      <c r="C240" s="571" t="s">
        <v>195</v>
      </c>
      <c r="D240" s="54" t="s">
        <v>399</v>
      </c>
      <c r="E240" s="423"/>
      <c r="F240" s="423"/>
      <c r="G240" s="423"/>
      <c r="H240" s="423"/>
      <c r="I240" s="571" t="s">
        <v>275</v>
      </c>
      <c r="J240" s="571">
        <v>100</v>
      </c>
      <c r="K240" s="571">
        <v>100</v>
      </c>
      <c r="L240" s="588"/>
    </row>
    <row r="241" spans="1:12" ht="12.75">
      <c r="A241" s="123"/>
      <c r="B241" s="541"/>
      <c r="C241" s="541"/>
      <c r="D241" s="55" t="s">
        <v>400</v>
      </c>
      <c r="E241" s="315"/>
      <c r="F241" s="315"/>
      <c r="G241" s="315"/>
      <c r="H241" s="315"/>
      <c r="I241" s="530"/>
      <c r="J241" s="530"/>
      <c r="K241" s="541"/>
      <c r="L241" s="512"/>
    </row>
    <row r="242" spans="1:12" ht="12.75">
      <c r="A242" s="123"/>
      <c r="B242" s="541"/>
      <c r="C242" s="541"/>
      <c r="D242" s="55" t="s">
        <v>401</v>
      </c>
      <c r="E242" s="315">
        <v>1293.9</v>
      </c>
      <c r="F242" s="315">
        <v>1293.9</v>
      </c>
      <c r="G242" s="315">
        <v>646.95</v>
      </c>
      <c r="H242" s="315">
        <f>G242/F242*100</f>
        <v>50</v>
      </c>
      <c r="I242" s="530"/>
      <c r="J242" s="530"/>
      <c r="K242" s="541"/>
      <c r="L242" s="512"/>
    </row>
    <row r="243" spans="1:12" ht="12.75">
      <c r="A243" s="123"/>
      <c r="B243" s="541"/>
      <c r="C243" s="541"/>
      <c r="D243" s="56" t="s">
        <v>402</v>
      </c>
      <c r="E243" s="315"/>
      <c r="F243" s="315"/>
      <c r="G243" s="315"/>
      <c r="H243" s="315"/>
      <c r="I243" s="530"/>
      <c r="J243" s="530"/>
      <c r="K243" s="541"/>
      <c r="L243" s="512"/>
    </row>
    <row r="244" spans="1:12" ht="12.75">
      <c r="A244" s="123"/>
      <c r="B244" s="541"/>
      <c r="C244" s="541"/>
      <c r="D244" s="767" t="s">
        <v>403</v>
      </c>
      <c r="E244" s="686">
        <f>E240+E241+E242+E243</f>
        <v>1293.9</v>
      </c>
      <c r="F244" s="686">
        <f>F240+F241+F242+F243</f>
        <v>1293.9</v>
      </c>
      <c r="G244" s="686">
        <f>G240+G241+G242+G243</f>
        <v>646.95</v>
      </c>
      <c r="H244" s="686">
        <f>G244/F244*100</f>
        <v>50</v>
      </c>
      <c r="I244" s="530"/>
      <c r="J244" s="530"/>
      <c r="K244" s="541"/>
      <c r="L244" s="512"/>
    </row>
    <row r="245" spans="1:12" ht="15.75" customHeight="1">
      <c r="A245" s="123"/>
      <c r="B245" s="541"/>
      <c r="C245" s="541"/>
      <c r="D245" s="531"/>
      <c r="E245" s="687"/>
      <c r="F245" s="687"/>
      <c r="G245" s="687"/>
      <c r="H245" s="687"/>
      <c r="I245" s="530"/>
      <c r="J245" s="531"/>
      <c r="K245" s="529"/>
      <c r="L245" s="589"/>
    </row>
    <row r="246" spans="1:12" ht="24.75" customHeight="1">
      <c r="A246" s="123"/>
      <c r="B246" s="617"/>
      <c r="C246" s="617"/>
      <c r="D246" s="53" t="s">
        <v>115</v>
      </c>
      <c r="E246" s="355">
        <f>E244+E239</f>
        <v>57661.450000000004</v>
      </c>
      <c r="F246" s="355">
        <f>F244+F239</f>
        <v>57661.450000000004</v>
      </c>
      <c r="G246" s="355">
        <f>G244+G239</f>
        <v>23677.179</v>
      </c>
      <c r="H246" s="424">
        <f>G246/F246*100</f>
        <v>41.06240651249664</v>
      </c>
      <c r="I246" s="571" t="s">
        <v>276</v>
      </c>
      <c r="J246" s="571" t="s">
        <v>23</v>
      </c>
      <c r="K246" s="571">
        <v>1.14</v>
      </c>
      <c r="L246" s="587"/>
    </row>
    <row r="247" spans="1:12" ht="17.25" customHeight="1">
      <c r="A247" s="123"/>
      <c r="B247" s="617"/>
      <c r="C247" s="617"/>
      <c r="D247" s="53" t="s">
        <v>399</v>
      </c>
      <c r="E247" s="355">
        <f>E235+E240</f>
        <v>56367.55</v>
      </c>
      <c r="F247" s="355">
        <f>F235+F240</f>
        <v>56367.55</v>
      </c>
      <c r="G247" s="355">
        <f>G235+G240</f>
        <v>23030.229</v>
      </c>
      <c r="H247" s="424">
        <f>G247/F247*100</f>
        <v>40.85724676697852</v>
      </c>
      <c r="I247" s="617"/>
      <c r="J247" s="541"/>
      <c r="K247" s="541"/>
      <c r="L247" s="495"/>
    </row>
    <row r="248" spans="1:12" ht="18.75" customHeight="1">
      <c r="A248" s="123"/>
      <c r="B248" s="617"/>
      <c r="C248" s="617"/>
      <c r="D248" s="53" t="s">
        <v>401</v>
      </c>
      <c r="E248" s="355">
        <f>E237+E242</f>
        <v>1293.9</v>
      </c>
      <c r="F248" s="355">
        <f>F237+F242</f>
        <v>1293.9</v>
      </c>
      <c r="G248" s="355">
        <f>G237+G242</f>
        <v>646.95</v>
      </c>
      <c r="H248" s="424">
        <f>G248/F248*100</f>
        <v>50</v>
      </c>
      <c r="I248" s="617"/>
      <c r="J248" s="541"/>
      <c r="K248" s="541"/>
      <c r="L248" s="495"/>
    </row>
    <row r="249" spans="1:12" ht="35.25" customHeight="1">
      <c r="A249" s="123"/>
      <c r="B249" s="611"/>
      <c r="C249" s="611"/>
      <c r="D249" s="9" t="s">
        <v>400</v>
      </c>
      <c r="E249" s="355">
        <f>E236</f>
        <v>0</v>
      </c>
      <c r="F249" s="355">
        <f>F236</f>
        <v>0</v>
      </c>
      <c r="G249" s="355">
        <f>G236</f>
        <v>0</v>
      </c>
      <c r="H249" s="355"/>
      <c r="I249" s="611"/>
      <c r="J249" s="529"/>
      <c r="K249" s="529"/>
      <c r="L249" s="494"/>
    </row>
    <row r="250" spans="1:12" ht="12.75" customHeight="1">
      <c r="A250" s="123"/>
      <c r="B250" s="594" t="s">
        <v>229</v>
      </c>
      <c r="C250" s="679"/>
      <c r="D250" s="679"/>
      <c r="E250" s="679"/>
      <c r="F250" s="679"/>
      <c r="G250" s="679"/>
      <c r="H250" s="679"/>
      <c r="I250" s="679"/>
      <c r="J250" s="679"/>
      <c r="K250" s="679"/>
      <c r="L250" s="680"/>
    </row>
    <row r="251" spans="1:12" ht="14.25" customHeight="1">
      <c r="A251" s="123"/>
      <c r="B251" s="507" t="s">
        <v>225</v>
      </c>
      <c r="C251" s="507" t="s">
        <v>195</v>
      </c>
      <c r="D251" s="15" t="s">
        <v>399</v>
      </c>
      <c r="E251" s="368">
        <v>9138.6</v>
      </c>
      <c r="F251" s="368">
        <v>8926.1</v>
      </c>
      <c r="G251" s="368">
        <v>4215.204</v>
      </c>
      <c r="H251" s="368">
        <f>G251/F251*100</f>
        <v>47.22335622500308</v>
      </c>
      <c r="I251" s="507" t="s">
        <v>277</v>
      </c>
      <c r="J251" s="507" t="s">
        <v>287</v>
      </c>
      <c r="K251" s="507">
        <v>0</v>
      </c>
      <c r="L251" s="507"/>
    </row>
    <row r="252" spans="1:12" ht="12.75">
      <c r="A252" s="123"/>
      <c r="B252" s="508"/>
      <c r="C252" s="508"/>
      <c r="D252" s="14" t="s">
        <v>400</v>
      </c>
      <c r="E252" s="367"/>
      <c r="F252" s="367"/>
      <c r="G252" s="367"/>
      <c r="H252" s="367"/>
      <c r="I252" s="617"/>
      <c r="J252" s="530"/>
      <c r="K252" s="541"/>
      <c r="L252" s="541"/>
    </row>
    <row r="253" spans="1:12" ht="12.75">
      <c r="A253" s="123"/>
      <c r="B253" s="508"/>
      <c r="C253" s="508"/>
      <c r="D253" s="14" t="s">
        <v>401</v>
      </c>
      <c r="E253" s="367"/>
      <c r="F253" s="367"/>
      <c r="G253" s="367"/>
      <c r="H253" s="367"/>
      <c r="I253" s="617"/>
      <c r="J253" s="530"/>
      <c r="K253" s="541"/>
      <c r="L253" s="541"/>
    </row>
    <row r="254" spans="1:12" ht="12.75">
      <c r="A254" s="123"/>
      <c r="B254" s="508"/>
      <c r="C254" s="508"/>
      <c r="D254" s="23" t="s">
        <v>402</v>
      </c>
      <c r="E254" s="367"/>
      <c r="F254" s="367"/>
      <c r="G254" s="367"/>
      <c r="H254" s="367"/>
      <c r="I254" s="617"/>
      <c r="J254" s="530"/>
      <c r="K254" s="541"/>
      <c r="L254" s="541"/>
    </row>
    <row r="255" spans="1:12" ht="15" customHeight="1">
      <c r="A255" s="123"/>
      <c r="B255" s="681"/>
      <c r="C255" s="681"/>
      <c r="D255" s="9" t="s">
        <v>403</v>
      </c>
      <c r="E255" s="81">
        <f>E251+E252+E253+E254</f>
        <v>9138.6</v>
      </c>
      <c r="F255" s="81">
        <f>F251+F252+F253+F254</f>
        <v>8926.1</v>
      </c>
      <c r="G255" s="81">
        <f>G251+G252+G253+G254</f>
        <v>4215.204</v>
      </c>
      <c r="H255" s="81">
        <f>G255/F255*100</f>
        <v>47.22335622500308</v>
      </c>
      <c r="I255" s="611"/>
      <c r="J255" s="531"/>
      <c r="K255" s="529"/>
      <c r="L255" s="529"/>
    </row>
    <row r="256" spans="1:12" ht="33" customHeight="1">
      <c r="A256" s="123"/>
      <c r="B256" s="67"/>
      <c r="C256" s="67"/>
      <c r="D256" s="9" t="s">
        <v>391</v>
      </c>
      <c r="E256" s="355">
        <f>E232+E246+E255</f>
        <v>69231.55</v>
      </c>
      <c r="F256" s="355">
        <f>F232+F246+F255</f>
        <v>69091.532</v>
      </c>
      <c r="G256" s="355">
        <f>G232+G246+G255</f>
        <v>28807.614999999998</v>
      </c>
      <c r="H256" s="355">
        <f>G256/F256*100</f>
        <v>41.69485632479534</v>
      </c>
      <c r="I256" s="571" t="s">
        <v>288</v>
      </c>
      <c r="J256" s="627" t="s">
        <v>289</v>
      </c>
      <c r="K256" s="571">
        <v>104.3</v>
      </c>
      <c r="L256" s="766"/>
    </row>
    <row r="257" spans="1:12" ht="17.25" customHeight="1">
      <c r="A257" s="123"/>
      <c r="B257" s="50"/>
      <c r="C257" s="50"/>
      <c r="D257" s="91" t="s">
        <v>399</v>
      </c>
      <c r="E257" s="355">
        <f>E233+E247+E251</f>
        <v>67937.65000000001</v>
      </c>
      <c r="F257" s="355">
        <f>F233+F247+F251</f>
        <v>67797.63200000001</v>
      </c>
      <c r="G257" s="355">
        <f>G233+G247+G251</f>
        <v>28160.665</v>
      </c>
      <c r="H257" s="355">
        <f>G257/F257*100</f>
        <v>41.53635483905986</v>
      </c>
      <c r="I257" s="491"/>
      <c r="J257" s="799"/>
      <c r="K257" s="541"/>
      <c r="L257" s="530"/>
    </row>
    <row r="258" spans="1:12" ht="14.25" customHeight="1">
      <c r="A258" s="123"/>
      <c r="B258" s="69"/>
      <c r="C258" s="69"/>
      <c r="D258" s="91" t="s">
        <v>401</v>
      </c>
      <c r="E258" s="280">
        <f>E248</f>
        <v>1293.9</v>
      </c>
      <c r="F258" s="280">
        <f>F248</f>
        <v>1293.9</v>
      </c>
      <c r="G258" s="280">
        <f>G248</f>
        <v>646.95</v>
      </c>
      <c r="H258" s="280">
        <f>G258/F258*100</f>
        <v>50</v>
      </c>
      <c r="I258" s="485"/>
      <c r="J258" s="799"/>
      <c r="K258" s="529"/>
      <c r="L258" s="531"/>
    </row>
    <row r="259" spans="1:12" ht="84.75" customHeight="1">
      <c r="A259" s="123"/>
      <c r="B259" s="173"/>
      <c r="C259" s="174"/>
      <c r="D259" s="110" t="s">
        <v>400</v>
      </c>
      <c r="E259" s="107"/>
      <c r="F259" s="360">
        <f>F249</f>
        <v>0</v>
      </c>
      <c r="G259" s="360">
        <f>G249</f>
        <v>0</v>
      </c>
      <c r="H259" s="360"/>
      <c r="I259" s="7" t="s">
        <v>290</v>
      </c>
      <c r="J259" s="38" t="s">
        <v>287</v>
      </c>
      <c r="K259" s="6">
        <v>0</v>
      </c>
      <c r="L259" s="142"/>
    </row>
    <row r="260" spans="1:12" ht="51.75" customHeight="1">
      <c r="A260" s="123"/>
      <c r="B260" s="127"/>
      <c r="C260" s="127"/>
      <c r="D260" s="127"/>
      <c r="E260" s="127"/>
      <c r="F260" s="127"/>
      <c r="G260" s="138"/>
      <c r="H260" s="127"/>
      <c r="I260" s="10" t="s">
        <v>296</v>
      </c>
      <c r="J260" s="6">
        <v>0</v>
      </c>
      <c r="K260" s="6">
        <v>0</v>
      </c>
      <c r="L260" s="142"/>
    </row>
    <row r="261" spans="1:12" ht="59.25" customHeight="1">
      <c r="A261" s="123"/>
      <c r="B261" s="127"/>
      <c r="C261" s="127"/>
      <c r="D261" s="127"/>
      <c r="E261" s="127"/>
      <c r="F261" s="127"/>
      <c r="G261" s="127"/>
      <c r="H261" s="127"/>
      <c r="I261" s="6" t="s">
        <v>297</v>
      </c>
      <c r="J261" s="6">
        <v>0</v>
      </c>
      <c r="K261" s="6">
        <v>0</v>
      </c>
      <c r="L261" s="89"/>
    </row>
    <row r="262" spans="1:12" ht="69.75" customHeight="1">
      <c r="A262" s="123"/>
      <c r="B262" s="127"/>
      <c r="C262" s="127"/>
      <c r="D262" s="127"/>
      <c r="E262" s="127"/>
      <c r="F262" s="127"/>
      <c r="G262" s="127"/>
      <c r="H262" s="127"/>
      <c r="I262" s="8" t="s">
        <v>298</v>
      </c>
      <c r="J262" s="6">
        <v>100</v>
      </c>
      <c r="K262" s="6">
        <v>100</v>
      </c>
      <c r="L262" s="142"/>
    </row>
    <row r="263" spans="1:12" ht="69.75" customHeight="1">
      <c r="A263" s="123"/>
      <c r="B263" s="127"/>
      <c r="C263" s="127"/>
      <c r="D263" s="127"/>
      <c r="E263" s="127"/>
      <c r="F263" s="127"/>
      <c r="G263" s="127"/>
      <c r="H263" s="127"/>
      <c r="I263" s="6" t="s">
        <v>299</v>
      </c>
      <c r="J263" s="6">
        <v>0</v>
      </c>
      <c r="K263" s="32">
        <v>0</v>
      </c>
      <c r="L263" s="142"/>
    </row>
    <row r="264" spans="1:12" ht="90.75" customHeight="1">
      <c r="A264" s="123"/>
      <c r="B264" s="127"/>
      <c r="C264" s="127"/>
      <c r="D264" s="127"/>
      <c r="E264" s="127"/>
      <c r="F264" s="127"/>
      <c r="G264" s="127"/>
      <c r="H264" s="127"/>
      <c r="I264" s="6" t="s">
        <v>102</v>
      </c>
      <c r="J264" s="6">
        <v>100</v>
      </c>
      <c r="K264" s="6">
        <v>100</v>
      </c>
      <c r="L264" s="14"/>
    </row>
    <row r="265" spans="1:12" ht="132">
      <c r="A265" s="123"/>
      <c r="B265" s="127"/>
      <c r="C265" s="127"/>
      <c r="D265" s="127"/>
      <c r="E265" s="127"/>
      <c r="F265" s="127"/>
      <c r="G265" s="127"/>
      <c r="H265" s="127"/>
      <c r="I265" s="6" t="s">
        <v>301</v>
      </c>
      <c r="J265" s="6" t="s">
        <v>300</v>
      </c>
      <c r="K265" s="6">
        <v>0</v>
      </c>
      <c r="L265" s="6"/>
    </row>
    <row r="266" spans="1:12" ht="131.25" customHeight="1">
      <c r="A266" s="123"/>
      <c r="B266" s="127"/>
      <c r="C266" s="127"/>
      <c r="D266" s="127"/>
      <c r="E266" s="127"/>
      <c r="F266" s="127"/>
      <c r="G266" s="127"/>
      <c r="H266" s="127"/>
      <c r="I266" s="33" t="s">
        <v>37</v>
      </c>
      <c r="J266" s="38" t="s">
        <v>38</v>
      </c>
      <c r="K266" s="6">
        <v>86.5</v>
      </c>
      <c r="L266" s="142"/>
    </row>
    <row r="267" spans="1:12" ht="49.5" customHeight="1">
      <c r="A267" s="123"/>
      <c r="B267" s="127"/>
      <c r="C267" s="127"/>
      <c r="D267" s="127"/>
      <c r="E267" s="127"/>
      <c r="F267" s="127"/>
      <c r="G267" s="127"/>
      <c r="H267" s="127"/>
      <c r="I267" s="6" t="s">
        <v>303</v>
      </c>
      <c r="J267" s="6" t="s">
        <v>302</v>
      </c>
      <c r="K267" s="6">
        <v>5.9</v>
      </c>
      <c r="L267" s="175"/>
    </row>
    <row r="268" spans="1:12" ht="138" customHeight="1">
      <c r="A268" s="123"/>
      <c r="B268" s="128"/>
      <c r="C268" s="128"/>
      <c r="D268" s="128"/>
      <c r="E268" s="128"/>
      <c r="F268" s="128"/>
      <c r="G268" s="128"/>
      <c r="H268" s="128"/>
      <c r="I268" s="6" t="s">
        <v>304</v>
      </c>
      <c r="J268" s="6">
        <v>0</v>
      </c>
      <c r="K268" s="33">
        <v>0</v>
      </c>
      <c r="L268" s="176"/>
    </row>
    <row r="269" spans="1:12" ht="24.75" customHeight="1">
      <c r="A269" s="229">
        <v>8</v>
      </c>
      <c r="B269" s="594" t="s">
        <v>154</v>
      </c>
      <c r="C269" s="721"/>
      <c r="D269" s="721"/>
      <c r="E269" s="721"/>
      <c r="F269" s="721"/>
      <c r="G269" s="721"/>
      <c r="H269" s="721"/>
      <c r="I269" s="721"/>
      <c r="J269" s="721"/>
      <c r="K269" s="721"/>
      <c r="L269" s="722"/>
    </row>
    <row r="270" spans="1:12" ht="12.75">
      <c r="A270" s="123"/>
      <c r="B270" s="667" t="s">
        <v>230</v>
      </c>
      <c r="C270" s="764"/>
      <c r="D270" s="764"/>
      <c r="E270" s="764"/>
      <c r="F270" s="764"/>
      <c r="G270" s="764"/>
      <c r="H270" s="764"/>
      <c r="I270" s="764"/>
      <c r="J270" s="764"/>
      <c r="K270" s="764"/>
      <c r="L270" s="765"/>
    </row>
    <row r="271" spans="1:12" ht="14.25" customHeight="1">
      <c r="A271" s="123"/>
      <c r="B271" s="571" t="s">
        <v>305</v>
      </c>
      <c r="C271" s="571" t="s">
        <v>382</v>
      </c>
      <c r="D271" s="15" t="s">
        <v>399</v>
      </c>
      <c r="E271" s="302"/>
      <c r="F271" s="302"/>
      <c r="G271" s="383"/>
      <c r="H271" s="302"/>
      <c r="I271" s="571" t="s">
        <v>378</v>
      </c>
      <c r="J271" s="571">
        <v>8</v>
      </c>
      <c r="K271" s="571">
        <v>6</v>
      </c>
      <c r="L271" s="587"/>
    </row>
    <row r="272" spans="1:12" ht="14.25" customHeight="1">
      <c r="A272" s="123"/>
      <c r="B272" s="541"/>
      <c r="C272" s="530"/>
      <c r="D272" s="14" t="s">
        <v>400</v>
      </c>
      <c r="E272" s="302"/>
      <c r="F272" s="302"/>
      <c r="G272" s="302"/>
      <c r="H272" s="302"/>
      <c r="I272" s="541"/>
      <c r="J272" s="541"/>
      <c r="K272" s="541"/>
      <c r="L272" s="495"/>
    </row>
    <row r="273" spans="1:12" ht="18.75" customHeight="1">
      <c r="A273" s="123"/>
      <c r="B273" s="541"/>
      <c r="C273" s="530"/>
      <c r="D273" s="14" t="s">
        <v>401</v>
      </c>
      <c r="E273" s="278"/>
      <c r="F273" s="278"/>
      <c r="G273" s="278"/>
      <c r="H273" s="278"/>
      <c r="I273" s="541"/>
      <c r="J273" s="541"/>
      <c r="K273" s="541"/>
      <c r="L273" s="495"/>
    </row>
    <row r="274" spans="1:12" ht="12.75" customHeight="1">
      <c r="A274" s="123"/>
      <c r="B274" s="541"/>
      <c r="C274" s="530"/>
      <c r="D274" s="23" t="s">
        <v>402</v>
      </c>
      <c r="E274" s="278"/>
      <c r="F274" s="11"/>
      <c r="G274" s="11"/>
      <c r="H274" s="11"/>
      <c r="I274" s="541"/>
      <c r="J274" s="541"/>
      <c r="K274" s="541"/>
      <c r="L274" s="495"/>
    </row>
    <row r="275" spans="1:12" ht="21.75" customHeight="1">
      <c r="A275" s="123"/>
      <c r="B275" s="529"/>
      <c r="C275" s="531"/>
      <c r="D275" s="9" t="s">
        <v>122</v>
      </c>
      <c r="E275" s="16">
        <f>E271+E272+E273+E274</f>
        <v>0</v>
      </c>
      <c r="F275" s="16">
        <f>F271+F272+F273+F274</f>
        <v>0</v>
      </c>
      <c r="G275" s="311">
        <f>G271+G272+G273+G274</f>
        <v>0</v>
      </c>
      <c r="H275" s="16">
        <f>H271+H272+H273+H274</f>
        <v>0</v>
      </c>
      <c r="I275" s="529"/>
      <c r="J275" s="529"/>
      <c r="K275" s="529"/>
      <c r="L275" s="494"/>
    </row>
    <row r="276" spans="1:12" ht="14.25" customHeight="1">
      <c r="A276" s="123"/>
      <c r="B276" s="594" t="s">
        <v>231</v>
      </c>
      <c r="C276" s="567"/>
      <c r="D276" s="567"/>
      <c r="E276" s="567"/>
      <c r="F276" s="567"/>
      <c r="G276" s="567"/>
      <c r="H276" s="567"/>
      <c r="I276" s="571" t="s">
        <v>156</v>
      </c>
      <c r="J276" s="571">
        <v>36</v>
      </c>
      <c r="K276" s="571">
        <v>45</v>
      </c>
      <c r="L276" s="623"/>
    </row>
    <row r="277" spans="1:12" ht="19.5" customHeight="1">
      <c r="A277" s="123"/>
      <c r="B277" s="571" t="s">
        <v>155</v>
      </c>
      <c r="C277" s="571" t="s">
        <v>382</v>
      </c>
      <c r="D277" s="15" t="s">
        <v>399</v>
      </c>
      <c r="E277" s="11">
        <v>436.4</v>
      </c>
      <c r="F277" s="11">
        <v>436.4</v>
      </c>
      <c r="G277" s="12">
        <v>226.57</v>
      </c>
      <c r="H277" s="564">
        <f>G277/F277*100</f>
        <v>51.9179651695692</v>
      </c>
      <c r="I277" s="585"/>
      <c r="J277" s="585"/>
      <c r="K277" s="585"/>
      <c r="L277" s="585"/>
    </row>
    <row r="278" spans="1:12" ht="16.5" customHeight="1">
      <c r="A278" s="123"/>
      <c r="B278" s="530"/>
      <c r="C278" s="530"/>
      <c r="D278" s="14" t="s">
        <v>400</v>
      </c>
      <c r="E278" s="17"/>
      <c r="F278" s="17"/>
      <c r="G278" s="17"/>
      <c r="H278" s="452"/>
      <c r="I278" s="585"/>
      <c r="J278" s="585"/>
      <c r="K278" s="585"/>
      <c r="L278" s="585"/>
    </row>
    <row r="279" spans="1:12" ht="16.5" customHeight="1">
      <c r="A279" s="123"/>
      <c r="B279" s="530"/>
      <c r="C279" s="530"/>
      <c r="D279" s="14" t="s">
        <v>401</v>
      </c>
      <c r="E279" s="384"/>
      <c r="F279" s="384"/>
      <c r="G279" s="384"/>
      <c r="H279" s="565"/>
      <c r="I279" s="585"/>
      <c r="J279" s="585"/>
      <c r="K279" s="585"/>
      <c r="L279" s="585"/>
    </row>
    <row r="280" spans="1:12" ht="12.75" customHeight="1">
      <c r="A280" s="123"/>
      <c r="B280" s="530"/>
      <c r="C280" s="530"/>
      <c r="D280" s="23" t="s">
        <v>402</v>
      </c>
      <c r="E280" s="384"/>
      <c r="F280" s="384"/>
      <c r="G280" s="384"/>
      <c r="H280" s="565"/>
      <c r="I280" s="585"/>
      <c r="J280" s="585"/>
      <c r="K280" s="585"/>
      <c r="L280" s="585"/>
    </row>
    <row r="281" spans="1:12" ht="14.25" customHeight="1">
      <c r="A281" s="123"/>
      <c r="B281" s="531"/>
      <c r="C281" s="531"/>
      <c r="D281" s="9" t="s">
        <v>403</v>
      </c>
      <c r="E281" s="19">
        <f>E277+E278+E279+E280</f>
        <v>436.4</v>
      </c>
      <c r="F281" s="19">
        <f>F277+F278+F279+F280</f>
        <v>436.4</v>
      </c>
      <c r="G281" s="273">
        <f>G277+G278+G279+G280</f>
        <v>226.57</v>
      </c>
      <c r="H281" s="568">
        <f>H277+H278+H279+H280</f>
        <v>51.9179651695692</v>
      </c>
      <c r="I281" s="586"/>
      <c r="J281" s="586"/>
      <c r="K281" s="586"/>
      <c r="L281" s="586"/>
    </row>
    <row r="282" spans="1:12" ht="24" customHeight="1">
      <c r="A282" s="123"/>
      <c r="B282" s="571"/>
      <c r="C282" s="571"/>
      <c r="D282" s="386" t="s">
        <v>115</v>
      </c>
      <c r="E282" s="19">
        <f>E281</f>
        <v>436.4</v>
      </c>
      <c r="F282" s="19">
        <f>F281</f>
        <v>436.4</v>
      </c>
      <c r="G282" s="273">
        <f>G281</f>
        <v>226.57</v>
      </c>
      <c r="H282" s="19">
        <f>G282/F282*100</f>
        <v>51.9179651695692</v>
      </c>
      <c r="I282" s="571" t="s">
        <v>157</v>
      </c>
      <c r="J282" s="571">
        <v>55</v>
      </c>
      <c r="K282" s="571">
        <v>0</v>
      </c>
      <c r="L282" s="571" t="s">
        <v>159</v>
      </c>
    </row>
    <row r="283" spans="1:12" ht="13.5" customHeight="1">
      <c r="A283" s="123"/>
      <c r="B283" s="541"/>
      <c r="C283" s="541"/>
      <c r="D283" s="14" t="s">
        <v>399</v>
      </c>
      <c r="E283" s="302">
        <f>E277</f>
        <v>436.4</v>
      </c>
      <c r="F283" s="302">
        <f>F277</f>
        <v>436.4</v>
      </c>
      <c r="G283" s="272">
        <f>G277</f>
        <v>226.57</v>
      </c>
      <c r="H283" s="302">
        <f>G283/F283*100</f>
        <v>51.9179651695692</v>
      </c>
      <c r="I283" s="578"/>
      <c r="J283" s="533"/>
      <c r="K283" s="533"/>
      <c r="L283" s="533"/>
    </row>
    <row r="284" spans="1:12" ht="13.5" customHeight="1">
      <c r="A284" s="123"/>
      <c r="B284" s="541"/>
      <c r="C284" s="541"/>
      <c r="D284" s="14" t="s">
        <v>400</v>
      </c>
      <c r="E284" s="136"/>
      <c r="F284" s="136"/>
      <c r="G284" s="136"/>
      <c r="H284" s="136"/>
      <c r="I284" s="578"/>
      <c r="J284" s="533"/>
      <c r="K284" s="533"/>
      <c r="L284" s="533"/>
    </row>
    <row r="285" spans="1:12" ht="14.25" customHeight="1">
      <c r="A285" s="123"/>
      <c r="B285" s="541"/>
      <c r="C285" s="541"/>
      <c r="D285" s="23" t="s">
        <v>401</v>
      </c>
      <c r="E285" s="136"/>
      <c r="F285" s="130"/>
      <c r="G285" s="130"/>
      <c r="H285" s="130"/>
      <c r="I285" s="578"/>
      <c r="J285" s="533"/>
      <c r="K285" s="533"/>
      <c r="L285" s="533"/>
    </row>
    <row r="286" spans="1:12" ht="21.75" customHeight="1">
      <c r="A286" s="123"/>
      <c r="B286" s="529"/>
      <c r="C286" s="529"/>
      <c r="D286" s="91" t="s">
        <v>114</v>
      </c>
      <c r="E286" s="16">
        <f>E275+E282</f>
        <v>436.4</v>
      </c>
      <c r="F286" s="16">
        <f>F275+F282</f>
        <v>436.4</v>
      </c>
      <c r="G286" s="18">
        <f>G275+G282</f>
        <v>226.57</v>
      </c>
      <c r="H286" s="16">
        <f>G286/F286*100</f>
        <v>51.9179651695692</v>
      </c>
      <c r="I286" s="578"/>
      <c r="J286" s="533"/>
      <c r="K286" s="533"/>
      <c r="L286" s="533"/>
    </row>
    <row r="287" spans="1:12" ht="12.75">
      <c r="A287" s="123"/>
      <c r="B287" s="571"/>
      <c r="C287" s="571"/>
      <c r="D287" s="54" t="s">
        <v>399</v>
      </c>
      <c r="E287" s="11">
        <f>E277+E271</f>
        <v>436.4</v>
      </c>
      <c r="F287" s="11">
        <f>F277+F271</f>
        <v>436.4</v>
      </c>
      <c r="G287" s="12">
        <f>G277+G271</f>
        <v>226.57</v>
      </c>
      <c r="H287" s="11">
        <f>G287/F287*100</f>
        <v>51.9179651695692</v>
      </c>
      <c r="I287" s="571" t="s">
        <v>158</v>
      </c>
      <c r="J287" s="571">
        <v>100</v>
      </c>
      <c r="K287" s="571">
        <v>0</v>
      </c>
      <c r="L287" s="571" t="s">
        <v>159</v>
      </c>
    </row>
    <row r="288" spans="1:12" ht="12.75">
      <c r="A288" s="123"/>
      <c r="B288" s="541"/>
      <c r="C288" s="541"/>
      <c r="D288" s="55" t="s">
        <v>400</v>
      </c>
      <c r="E288" s="11"/>
      <c r="F288" s="11"/>
      <c r="G288" s="12"/>
      <c r="H288" s="11"/>
      <c r="I288" s="585"/>
      <c r="J288" s="468"/>
      <c r="K288" s="630"/>
      <c r="L288" s="630"/>
    </row>
    <row r="289" spans="1:12" ht="12.75" customHeight="1">
      <c r="A289" s="123"/>
      <c r="B289" s="541"/>
      <c r="C289" s="541"/>
      <c r="D289" s="55" t="s">
        <v>401</v>
      </c>
      <c r="E289" s="17"/>
      <c r="F289" s="17"/>
      <c r="G289" s="387"/>
      <c r="H289" s="17"/>
      <c r="I289" s="585"/>
      <c r="J289" s="468"/>
      <c r="K289" s="630"/>
      <c r="L289" s="630"/>
    </row>
    <row r="290" spans="1:12" ht="20.25" customHeight="1">
      <c r="A290" s="123"/>
      <c r="B290" s="541"/>
      <c r="C290" s="541"/>
      <c r="D290" s="56" t="s">
        <v>402</v>
      </c>
      <c r="E290" s="384"/>
      <c r="F290" s="278"/>
      <c r="G290" s="277"/>
      <c r="H290" s="278"/>
      <c r="I290" s="586"/>
      <c r="J290" s="469"/>
      <c r="K290" s="631"/>
      <c r="L290" s="631"/>
    </row>
    <row r="291" spans="1:12" ht="23.25" customHeight="1">
      <c r="A291" s="229">
        <v>9</v>
      </c>
      <c r="B291" s="622" t="s">
        <v>42</v>
      </c>
      <c r="C291" s="721"/>
      <c r="D291" s="721"/>
      <c r="E291" s="721"/>
      <c r="F291" s="721"/>
      <c r="G291" s="721"/>
      <c r="H291" s="721"/>
      <c r="I291" s="721"/>
      <c r="J291" s="721"/>
      <c r="K291" s="721"/>
      <c r="L291" s="722"/>
    </row>
    <row r="292" spans="1:12" ht="20.25" customHeight="1">
      <c r="A292" s="123"/>
      <c r="B292" s="507" t="s">
        <v>307</v>
      </c>
      <c r="C292" s="627" t="s">
        <v>21</v>
      </c>
      <c r="D292" s="15" t="s">
        <v>399</v>
      </c>
      <c r="E292" s="11">
        <v>0</v>
      </c>
      <c r="F292" s="11">
        <v>0</v>
      </c>
      <c r="G292" s="11">
        <v>0</v>
      </c>
      <c r="H292" s="21">
        <v>0</v>
      </c>
      <c r="I292" s="571" t="s">
        <v>43</v>
      </c>
      <c r="J292" s="724">
        <v>1.8</v>
      </c>
      <c r="K292" s="603">
        <v>0</v>
      </c>
      <c r="L292" s="627"/>
    </row>
    <row r="293" spans="1:12" ht="17.25" customHeight="1">
      <c r="A293" s="123"/>
      <c r="B293" s="530"/>
      <c r="C293" s="628"/>
      <c r="D293" s="14" t="s">
        <v>400</v>
      </c>
      <c r="E293" s="11"/>
      <c r="F293" s="11"/>
      <c r="G293" s="11"/>
      <c r="H293" s="49"/>
      <c r="I293" s="530"/>
      <c r="J293" s="725"/>
      <c r="K293" s="604"/>
      <c r="L293" s="715"/>
    </row>
    <row r="294" spans="1:12" ht="18.75" customHeight="1">
      <c r="A294" s="123"/>
      <c r="B294" s="530"/>
      <c r="C294" s="628"/>
      <c r="D294" s="14" t="s">
        <v>401</v>
      </c>
      <c r="E294" s="13"/>
      <c r="F294" s="13"/>
      <c r="G294" s="13"/>
      <c r="H294" s="68"/>
      <c r="I294" s="530"/>
      <c r="J294" s="725"/>
      <c r="K294" s="604"/>
      <c r="L294" s="715"/>
    </row>
    <row r="295" spans="1:12" ht="19.5" customHeight="1">
      <c r="A295" s="123"/>
      <c r="B295" s="530"/>
      <c r="C295" s="628"/>
      <c r="D295" s="23" t="s">
        <v>402</v>
      </c>
      <c r="E295" s="17"/>
      <c r="F295" s="17"/>
      <c r="G295" s="17"/>
      <c r="H295" s="70"/>
      <c r="I295" s="530"/>
      <c r="J295" s="725"/>
      <c r="K295" s="604"/>
      <c r="L295" s="715"/>
    </row>
    <row r="296" spans="1:12" ht="51.75" customHeight="1">
      <c r="A296" s="123"/>
      <c r="B296" s="531"/>
      <c r="C296" s="629"/>
      <c r="D296" s="9" t="s">
        <v>403</v>
      </c>
      <c r="E296" s="19">
        <f>E292+E293+E294+E295</f>
        <v>0</v>
      </c>
      <c r="F296" s="19">
        <f>F292+F293+F294+F295</f>
        <v>0</v>
      </c>
      <c r="G296" s="19">
        <f>G292+G293+G294+G295</f>
        <v>0</v>
      </c>
      <c r="H296" s="90">
        <v>0</v>
      </c>
      <c r="I296" s="531"/>
      <c r="J296" s="726"/>
      <c r="K296" s="605"/>
      <c r="L296" s="716"/>
    </row>
    <row r="297" spans="1:12" ht="56.25" customHeight="1">
      <c r="A297" s="123"/>
      <c r="B297" s="33" t="s">
        <v>371</v>
      </c>
      <c r="C297" s="6" t="s">
        <v>21</v>
      </c>
      <c r="D297" s="15" t="s">
        <v>402</v>
      </c>
      <c r="E297" s="22"/>
      <c r="F297" s="22">
        <v>10</v>
      </c>
      <c r="G297" s="22">
        <v>10</v>
      </c>
      <c r="H297" s="61">
        <f>G297/F297*100</f>
        <v>100</v>
      </c>
      <c r="I297" s="6" t="s">
        <v>44</v>
      </c>
      <c r="J297" s="6">
        <v>0</v>
      </c>
      <c r="K297" s="6">
        <v>0</v>
      </c>
      <c r="L297" s="89"/>
    </row>
    <row r="298" spans="1:12" ht="46.5" customHeight="1">
      <c r="A298" s="123"/>
      <c r="B298" s="179"/>
      <c r="C298" s="177"/>
      <c r="D298" s="91" t="s">
        <v>403</v>
      </c>
      <c r="E298" s="91">
        <v>0</v>
      </c>
      <c r="F298" s="16">
        <f>F297</f>
        <v>10</v>
      </c>
      <c r="G298" s="16">
        <f>G297</f>
        <v>10</v>
      </c>
      <c r="H298" s="91">
        <v>0</v>
      </c>
      <c r="I298" s="6" t="s">
        <v>45</v>
      </c>
      <c r="J298" s="6">
        <v>0.73</v>
      </c>
      <c r="K298" s="6">
        <v>0</v>
      </c>
      <c r="L298" s="89"/>
    </row>
    <row r="299" spans="1:12" ht="69" customHeight="1">
      <c r="A299" s="123"/>
      <c r="B299" s="179"/>
      <c r="C299" s="177"/>
      <c r="D299" s="91" t="s">
        <v>114</v>
      </c>
      <c r="E299" s="91">
        <v>0</v>
      </c>
      <c r="F299" s="16">
        <f>F296+F298</f>
        <v>10</v>
      </c>
      <c r="G299" s="16">
        <f>G296+G298</f>
        <v>10</v>
      </c>
      <c r="H299" s="18">
        <v>0</v>
      </c>
      <c r="I299" s="6" t="s">
        <v>46</v>
      </c>
      <c r="J299" s="6">
        <v>0</v>
      </c>
      <c r="K299" s="6">
        <v>0</v>
      </c>
      <c r="L299" s="89"/>
    </row>
    <row r="300" spans="1:12" ht="70.5" customHeight="1">
      <c r="A300" s="123"/>
      <c r="B300" s="179"/>
      <c r="C300" s="177"/>
      <c r="D300" s="110" t="s">
        <v>399</v>
      </c>
      <c r="E300" s="142"/>
      <c r="F300" s="142"/>
      <c r="G300" s="142"/>
      <c r="H300" s="142"/>
      <c r="I300" s="6" t="s">
        <v>47</v>
      </c>
      <c r="J300" s="6">
        <v>23</v>
      </c>
      <c r="K300" s="6">
        <v>10</v>
      </c>
      <c r="L300" s="89"/>
    </row>
    <row r="301" spans="1:12" ht="56.25" customHeight="1">
      <c r="A301" s="123"/>
      <c r="B301" s="172"/>
      <c r="C301" s="178"/>
      <c r="D301" s="9" t="s">
        <v>400</v>
      </c>
      <c r="E301" s="128"/>
      <c r="F301" s="128"/>
      <c r="G301" s="128"/>
      <c r="H301" s="128"/>
      <c r="I301" s="6" t="s">
        <v>48</v>
      </c>
      <c r="J301" s="6">
        <v>37</v>
      </c>
      <c r="K301" s="6">
        <v>17</v>
      </c>
      <c r="L301" s="89"/>
    </row>
    <row r="302" spans="1:12" ht="81" customHeight="1">
      <c r="A302" s="123"/>
      <c r="B302" s="158"/>
      <c r="C302" s="142"/>
      <c r="D302" s="9" t="s">
        <v>402</v>
      </c>
      <c r="E302" s="142"/>
      <c r="F302" s="18">
        <v>10</v>
      </c>
      <c r="G302" s="18">
        <v>10</v>
      </c>
      <c r="H302" s="142"/>
      <c r="I302" s="6" t="s">
        <v>49</v>
      </c>
      <c r="J302" s="6">
        <v>41</v>
      </c>
      <c r="K302" s="6">
        <v>35</v>
      </c>
      <c r="L302" s="89"/>
    </row>
    <row r="303" spans="1:12" ht="24.75" customHeight="1">
      <c r="A303" s="229">
        <v>10</v>
      </c>
      <c r="B303" s="594" t="s">
        <v>291</v>
      </c>
      <c r="C303" s="679"/>
      <c r="D303" s="679"/>
      <c r="E303" s="679"/>
      <c r="F303" s="679"/>
      <c r="G303" s="679"/>
      <c r="H303" s="679"/>
      <c r="I303" s="679"/>
      <c r="J303" s="679"/>
      <c r="K303" s="679"/>
      <c r="L303" s="680"/>
    </row>
    <row r="304" spans="1:12" ht="12.75" customHeight="1">
      <c r="A304" s="123"/>
      <c r="B304" s="622" t="s">
        <v>232</v>
      </c>
      <c r="C304" s="718"/>
      <c r="D304" s="718"/>
      <c r="E304" s="719"/>
      <c r="F304" s="719"/>
      <c r="G304" s="719"/>
      <c r="H304" s="719"/>
      <c r="I304" s="719"/>
      <c r="J304" s="719"/>
      <c r="K304" s="719"/>
      <c r="L304" s="720"/>
    </row>
    <row r="305" spans="1:12" ht="12.75">
      <c r="A305" s="123"/>
      <c r="B305" s="571" t="s">
        <v>349</v>
      </c>
      <c r="C305" s="571" t="s">
        <v>348</v>
      </c>
      <c r="D305" s="15" t="s">
        <v>399</v>
      </c>
      <c r="E305" s="354">
        <v>35238.31</v>
      </c>
      <c r="F305" s="354">
        <v>35841.14</v>
      </c>
      <c r="G305" s="354">
        <v>16544.03</v>
      </c>
      <c r="H305" s="354">
        <f>G305/F305*100</f>
        <v>46.15932975346208</v>
      </c>
      <c r="I305" s="727" t="s">
        <v>313</v>
      </c>
      <c r="J305" s="675">
        <v>100</v>
      </c>
      <c r="K305" s="675">
        <v>100</v>
      </c>
      <c r="L305" s="730"/>
    </row>
    <row r="306" spans="1:12" ht="12.75">
      <c r="A306" s="123"/>
      <c r="B306" s="530"/>
      <c r="C306" s="530"/>
      <c r="D306" s="14" t="s">
        <v>400</v>
      </c>
      <c r="E306" s="354">
        <v>55316.1</v>
      </c>
      <c r="F306" s="354">
        <f>56131.76+654.3</f>
        <v>56786.060000000005</v>
      </c>
      <c r="G306" s="354">
        <v>24763.89</v>
      </c>
      <c r="H306" s="354">
        <f>G306/F306*100</f>
        <v>43.60910054333757</v>
      </c>
      <c r="I306" s="728"/>
      <c r="J306" s="673"/>
      <c r="K306" s="673"/>
      <c r="L306" s="731"/>
    </row>
    <row r="307" spans="1:12" ht="12.75">
      <c r="A307" s="123"/>
      <c r="B307" s="530"/>
      <c r="C307" s="530"/>
      <c r="D307" s="14" t="s">
        <v>401</v>
      </c>
      <c r="E307" s="354"/>
      <c r="F307" s="354"/>
      <c r="G307" s="354"/>
      <c r="H307" s="354"/>
      <c r="I307" s="728"/>
      <c r="J307" s="673"/>
      <c r="K307" s="673"/>
      <c r="L307" s="731"/>
    </row>
    <row r="308" spans="1:12" ht="12.75">
      <c r="A308" s="123"/>
      <c r="B308" s="530"/>
      <c r="C308" s="530"/>
      <c r="D308" s="23" t="s">
        <v>402</v>
      </c>
      <c r="E308" s="354"/>
      <c r="F308" s="354"/>
      <c r="G308" s="354"/>
      <c r="H308" s="354"/>
      <c r="I308" s="728"/>
      <c r="J308" s="673"/>
      <c r="K308" s="673"/>
      <c r="L308" s="731"/>
    </row>
    <row r="309" spans="1:12" ht="20.25" customHeight="1">
      <c r="A309" s="123"/>
      <c r="B309" s="531"/>
      <c r="C309" s="531"/>
      <c r="D309" s="9" t="s">
        <v>403</v>
      </c>
      <c r="E309" s="353">
        <f>E305+E306+E307+E308</f>
        <v>90554.41</v>
      </c>
      <c r="F309" s="353">
        <f>F305+F306+F307+F308</f>
        <v>92627.20000000001</v>
      </c>
      <c r="G309" s="353">
        <f>G305+G306+G307+G308</f>
        <v>41307.92</v>
      </c>
      <c r="H309" s="353">
        <f>G309/F309*100</f>
        <v>44.59588544185724</v>
      </c>
      <c r="I309" s="729"/>
      <c r="J309" s="674"/>
      <c r="K309" s="674"/>
      <c r="L309" s="732"/>
    </row>
    <row r="310" spans="1:12" ht="12.75" customHeight="1">
      <c r="A310" s="123"/>
      <c r="B310" s="717" t="s">
        <v>350</v>
      </c>
      <c r="C310" s="507" t="s">
        <v>348</v>
      </c>
      <c r="D310" s="15" t="s">
        <v>399</v>
      </c>
      <c r="E310" s="357"/>
      <c r="F310" s="355"/>
      <c r="G310" s="355"/>
      <c r="H310" s="355"/>
      <c r="I310" s="672" t="s">
        <v>314</v>
      </c>
      <c r="J310" s="672">
        <v>100</v>
      </c>
      <c r="K310" s="672">
        <v>100</v>
      </c>
      <c r="L310" s="723"/>
    </row>
    <row r="311" spans="1:12" ht="12.75">
      <c r="A311" s="123"/>
      <c r="B311" s="487"/>
      <c r="C311" s="541"/>
      <c r="D311" s="14" t="s">
        <v>400</v>
      </c>
      <c r="E311" s="315">
        <v>2197.6</v>
      </c>
      <c r="F311" s="315">
        <v>2197.6</v>
      </c>
      <c r="G311" s="315">
        <v>872</v>
      </c>
      <c r="H311" s="315">
        <f>G311/F311*100</f>
        <v>39.679650527848565</v>
      </c>
      <c r="I311" s="673"/>
      <c r="J311" s="673"/>
      <c r="K311" s="673"/>
      <c r="L311" s="512"/>
    </row>
    <row r="312" spans="1:12" ht="12.75">
      <c r="A312" s="123"/>
      <c r="B312" s="487"/>
      <c r="C312" s="541"/>
      <c r="D312" s="14" t="s">
        <v>401</v>
      </c>
      <c r="E312" s="315"/>
      <c r="F312" s="315"/>
      <c r="G312" s="315"/>
      <c r="H312" s="315"/>
      <c r="I312" s="673"/>
      <c r="J312" s="673"/>
      <c r="K312" s="673"/>
      <c r="L312" s="512"/>
    </row>
    <row r="313" spans="1:12" ht="12.75">
      <c r="A313" s="123"/>
      <c r="B313" s="487"/>
      <c r="C313" s="541"/>
      <c r="D313" s="23" t="s">
        <v>402</v>
      </c>
      <c r="E313" s="315"/>
      <c r="F313" s="315"/>
      <c r="G313" s="315"/>
      <c r="H313" s="315"/>
      <c r="I313" s="673"/>
      <c r="J313" s="673"/>
      <c r="K313" s="673"/>
      <c r="L313" s="512"/>
    </row>
    <row r="314" spans="1:12" ht="18.75" customHeight="1">
      <c r="A314" s="123"/>
      <c r="B314" s="488"/>
      <c r="C314" s="529"/>
      <c r="D314" s="9" t="s">
        <v>403</v>
      </c>
      <c r="E314" s="280">
        <f>E310+E311+E312+E313</f>
        <v>2197.6</v>
      </c>
      <c r="F314" s="280">
        <f>F310+F311+F312+F313</f>
        <v>2197.6</v>
      </c>
      <c r="G314" s="280">
        <f>G310+G311+G312+G313</f>
        <v>872</v>
      </c>
      <c r="H314" s="280">
        <f>G314/F314*100</f>
        <v>39.679650527848565</v>
      </c>
      <c r="I314" s="673"/>
      <c r="J314" s="673"/>
      <c r="K314" s="673"/>
      <c r="L314" s="512"/>
    </row>
    <row r="315" spans="1:12" ht="12.75">
      <c r="A315" s="123"/>
      <c r="B315" s="571" t="s">
        <v>351</v>
      </c>
      <c r="C315" s="507" t="s">
        <v>348</v>
      </c>
      <c r="D315" s="15" t="s">
        <v>399</v>
      </c>
      <c r="E315" s="80">
        <v>45014.27</v>
      </c>
      <c r="F315" s="80">
        <v>46432.28</v>
      </c>
      <c r="G315" s="80">
        <v>23084.45</v>
      </c>
      <c r="H315" s="80">
        <f>G315/F315*100</f>
        <v>49.716382654480896</v>
      </c>
      <c r="I315" s="673"/>
      <c r="J315" s="673"/>
      <c r="K315" s="673"/>
      <c r="L315" s="512"/>
    </row>
    <row r="316" spans="1:12" ht="12.75">
      <c r="A316" s="123"/>
      <c r="B316" s="541"/>
      <c r="C316" s="541"/>
      <c r="D316" s="14" t="s">
        <v>400</v>
      </c>
      <c r="E316" s="315">
        <v>143372.7</v>
      </c>
      <c r="F316" s="315">
        <v>143759.98</v>
      </c>
      <c r="G316" s="315">
        <v>72660.95</v>
      </c>
      <c r="H316" s="315">
        <f>G316/F316*100</f>
        <v>50.54323880679449</v>
      </c>
      <c r="I316" s="673"/>
      <c r="J316" s="673"/>
      <c r="K316" s="673"/>
      <c r="L316" s="512"/>
    </row>
    <row r="317" spans="1:12" ht="12.75">
      <c r="A317" s="123"/>
      <c r="B317" s="541"/>
      <c r="C317" s="541"/>
      <c r="D317" s="14" t="s">
        <v>401</v>
      </c>
      <c r="E317" s="315"/>
      <c r="F317" s="315"/>
      <c r="G317" s="315"/>
      <c r="H317" s="315"/>
      <c r="I317" s="761"/>
      <c r="J317" s="673"/>
      <c r="K317" s="673"/>
      <c r="L317" s="512"/>
    </row>
    <row r="318" spans="1:12" ht="9.75" customHeight="1">
      <c r="A318" s="123"/>
      <c r="B318" s="541"/>
      <c r="C318" s="541"/>
      <c r="D318" s="23" t="s">
        <v>402</v>
      </c>
      <c r="E318" s="315"/>
      <c r="F318" s="315"/>
      <c r="G318" s="315"/>
      <c r="H318" s="315"/>
      <c r="I318" s="762"/>
      <c r="J318" s="674"/>
      <c r="K318" s="674"/>
      <c r="L318" s="589"/>
    </row>
    <row r="319" spans="1:12" ht="27" customHeight="1">
      <c r="A319" s="123"/>
      <c r="B319" s="529"/>
      <c r="C319" s="529"/>
      <c r="D319" s="9" t="s">
        <v>403</v>
      </c>
      <c r="E319" s="280">
        <f>E315+E316+E317+E318</f>
        <v>188386.97</v>
      </c>
      <c r="F319" s="280">
        <f>F315+F316+F317+F318</f>
        <v>190192.26</v>
      </c>
      <c r="G319" s="280">
        <f>G315+G316+G317+G318</f>
        <v>95745.4</v>
      </c>
      <c r="H319" s="358">
        <f>G319/F319*100</f>
        <v>50.34137561644201</v>
      </c>
      <c r="I319" s="675" t="s">
        <v>315</v>
      </c>
      <c r="J319" s="675">
        <v>60</v>
      </c>
      <c r="K319" s="675">
        <v>17</v>
      </c>
      <c r="L319" s="587"/>
    </row>
    <row r="320" spans="1:12" ht="24">
      <c r="A320" s="123"/>
      <c r="B320" s="755"/>
      <c r="C320" s="755"/>
      <c r="D320" s="91" t="s">
        <v>115</v>
      </c>
      <c r="E320" s="280">
        <f>E309+E314+E319</f>
        <v>281138.98</v>
      </c>
      <c r="F320" s="280">
        <f>F309+F314+F319</f>
        <v>285017.06000000006</v>
      </c>
      <c r="G320" s="280">
        <f>G309+G314+G319</f>
        <v>137925.32</v>
      </c>
      <c r="H320" s="358">
        <f>G320/F320*100</f>
        <v>48.39195239751613</v>
      </c>
      <c r="I320" s="673"/>
      <c r="J320" s="673"/>
      <c r="K320" s="673"/>
      <c r="L320" s="495"/>
    </row>
    <row r="321" spans="1:12" ht="16.5" customHeight="1">
      <c r="A321" s="123"/>
      <c r="B321" s="756"/>
      <c r="C321" s="756"/>
      <c r="D321" s="106" t="s">
        <v>399</v>
      </c>
      <c r="E321" s="280">
        <f aca="true" t="shared" si="7" ref="E321:G322">E305+E310+E315</f>
        <v>80252.57999999999</v>
      </c>
      <c r="F321" s="280">
        <f t="shared" si="7"/>
        <v>82273.42</v>
      </c>
      <c r="G321" s="280">
        <f t="shared" si="7"/>
        <v>39628.479999999996</v>
      </c>
      <c r="H321" s="358">
        <f>G321/F321*100</f>
        <v>48.16680770046997</v>
      </c>
      <c r="I321" s="673"/>
      <c r="J321" s="673"/>
      <c r="K321" s="673"/>
      <c r="L321" s="495"/>
    </row>
    <row r="322" spans="1:12" ht="14.25" customHeight="1">
      <c r="A322" s="123"/>
      <c r="B322" s="757"/>
      <c r="C322" s="757"/>
      <c r="D322" s="91" t="s">
        <v>400</v>
      </c>
      <c r="E322" s="280">
        <f t="shared" si="7"/>
        <v>200886.40000000002</v>
      </c>
      <c r="F322" s="280">
        <f t="shared" si="7"/>
        <v>202743.64</v>
      </c>
      <c r="G322" s="280">
        <f t="shared" si="7"/>
        <v>98296.84</v>
      </c>
      <c r="H322" s="358">
        <f>G322/F322*100</f>
        <v>48.48331617208806</v>
      </c>
      <c r="I322" s="673"/>
      <c r="J322" s="673"/>
      <c r="K322" s="673"/>
      <c r="L322" s="495"/>
    </row>
    <row r="323" spans="1:12" ht="12" customHeight="1">
      <c r="A323" s="123"/>
      <c r="B323" s="171"/>
      <c r="C323" s="171"/>
      <c r="D323" s="126"/>
      <c r="E323" s="140"/>
      <c r="F323" s="140"/>
      <c r="G323" s="140"/>
      <c r="H323" s="140"/>
      <c r="I323" s="762"/>
      <c r="J323" s="674"/>
      <c r="K323" s="674"/>
      <c r="L323" s="494"/>
    </row>
    <row r="324" spans="1:12" ht="47.25" customHeight="1">
      <c r="A324" s="123"/>
      <c r="B324" s="141"/>
      <c r="C324" s="141"/>
      <c r="D324" s="180"/>
      <c r="E324" s="181"/>
      <c r="F324" s="181"/>
      <c r="G324" s="181"/>
      <c r="H324" s="181"/>
      <c r="I324" s="332" t="s">
        <v>316</v>
      </c>
      <c r="J324" s="332">
        <v>72</v>
      </c>
      <c r="K324" s="332">
        <v>71</v>
      </c>
      <c r="L324" s="89"/>
    </row>
    <row r="325" spans="1:12" ht="82.5" customHeight="1">
      <c r="A325" s="123"/>
      <c r="B325" s="141"/>
      <c r="C325" s="141"/>
      <c r="D325" s="180"/>
      <c r="E325" s="181"/>
      <c r="F325" s="181"/>
      <c r="G325" s="181"/>
      <c r="H325" s="181"/>
      <c r="I325" s="332" t="s">
        <v>317</v>
      </c>
      <c r="J325" s="332">
        <v>8</v>
      </c>
      <c r="K325" s="332">
        <v>5</v>
      </c>
      <c r="L325" s="182"/>
    </row>
    <row r="326" spans="1:12" ht="12.75" customHeight="1">
      <c r="A326" s="123"/>
      <c r="B326" s="594" t="s">
        <v>233</v>
      </c>
      <c r="C326" s="679"/>
      <c r="D326" s="679"/>
      <c r="E326" s="679"/>
      <c r="F326" s="679"/>
      <c r="G326" s="679"/>
      <c r="H326" s="679"/>
      <c r="I326" s="679"/>
      <c r="J326" s="679"/>
      <c r="K326" s="679"/>
      <c r="L326" s="680"/>
    </row>
    <row r="327" spans="1:12" ht="12.75" customHeight="1">
      <c r="A327" s="123"/>
      <c r="B327" s="507" t="s">
        <v>295</v>
      </c>
      <c r="C327" s="800" t="s">
        <v>353</v>
      </c>
      <c r="D327" s="15" t="s">
        <v>399</v>
      </c>
      <c r="E327" s="356">
        <v>15214.49</v>
      </c>
      <c r="F327" s="62">
        <f>15424.06-133.122</f>
        <v>15290.938</v>
      </c>
      <c r="G327" s="80">
        <v>6885.66</v>
      </c>
      <c r="H327" s="80">
        <f>G327/F327*100</f>
        <v>45.03098501870846</v>
      </c>
      <c r="I327" s="672" t="s">
        <v>318</v>
      </c>
      <c r="J327" s="672">
        <v>76</v>
      </c>
      <c r="K327" s="672">
        <v>80</v>
      </c>
      <c r="L327" s="763"/>
    </row>
    <row r="328" spans="1:12" ht="16.5" customHeight="1">
      <c r="A328" s="123"/>
      <c r="B328" s="541"/>
      <c r="C328" s="715"/>
      <c r="D328" s="14" t="s">
        <v>400</v>
      </c>
      <c r="E328" s="315"/>
      <c r="F328" s="315">
        <f>133.12+20</f>
        <v>153.12</v>
      </c>
      <c r="G328" s="315">
        <v>20</v>
      </c>
      <c r="H328" s="315">
        <f>G328/F328*100</f>
        <v>13.061650992685475</v>
      </c>
      <c r="I328" s="673"/>
      <c r="J328" s="761"/>
      <c r="K328" s="761"/>
      <c r="L328" s="592"/>
    </row>
    <row r="329" spans="1:12" ht="15" customHeight="1">
      <c r="A329" s="123"/>
      <c r="B329" s="541"/>
      <c r="C329" s="715"/>
      <c r="D329" s="14" t="s">
        <v>401</v>
      </c>
      <c r="E329" s="315"/>
      <c r="F329" s="315"/>
      <c r="G329" s="315"/>
      <c r="H329" s="315"/>
      <c r="I329" s="673"/>
      <c r="J329" s="761"/>
      <c r="K329" s="761"/>
      <c r="L329" s="592"/>
    </row>
    <row r="330" spans="1:12" ht="15" customHeight="1">
      <c r="A330" s="123"/>
      <c r="B330" s="541"/>
      <c r="C330" s="715"/>
      <c r="D330" s="23" t="s">
        <v>402</v>
      </c>
      <c r="E330" s="315"/>
      <c r="F330" s="315"/>
      <c r="G330" s="315"/>
      <c r="H330" s="315"/>
      <c r="I330" s="673"/>
      <c r="J330" s="761"/>
      <c r="K330" s="761"/>
      <c r="L330" s="592"/>
    </row>
    <row r="331" spans="1:12" ht="12.75" customHeight="1">
      <c r="A331" s="123"/>
      <c r="B331" s="529"/>
      <c r="C331" s="716"/>
      <c r="D331" s="9" t="s">
        <v>403</v>
      </c>
      <c r="E331" s="280">
        <f>E327+E328+E329+E330</f>
        <v>15214.49</v>
      </c>
      <c r="F331" s="280">
        <f>F327+F328+F329+F330</f>
        <v>15444.058</v>
      </c>
      <c r="G331" s="280">
        <f>G327+G328+G329+G330</f>
        <v>6905.66</v>
      </c>
      <c r="H331" s="280">
        <f>G331/F331*100</f>
        <v>44.71402529050331</v>
      </c>
      <c r="I331" s="674"/>
      <c r="J331" s="762"/>
      <c r="K331" s="762"/>
      <c r="L331" s="593"/>
    </row>
    <row r="332" spans="1:12" ht="15.75" customHeight="1">
      <c r="A332" s="123"/>
      <c r="B332" s="571" t="s">
        <v>86</v>
      </c>
      <c r="C332" s="571" t="s">
        <v>354</v>
      </c>
      <c r="D332" s="15" t="s">
        <v>399</v>
      </c>
      <c r="E332" s="80"/>
      <c r="F332" s="80"/>
      <c r="G332" s="80"/>
      <c r="H332" s="80"/>
      <c r="I332" s="675" t="s">
        <v>319</v>
      </c>
      <c r="J332" s="675">
        <v>73</v>
      </c>
      <c r="K332" s="675">
        <v>64</v>
      </c>
      <c r="L332" s="587"/>
    </row>
    <row r="333" spans="1:12" ht="21" customHeight="1">
      <c r="A333" s="123"/>
      <c r="B333" s="541"/>
      <c r="C333" s="541"/>
      <c r="D333" s="14" t="s">
        <v>400</v>
      </c>
      <c r="E333" s="315">
        <v>410.7</v>
      </c>
      <c r="F333" s="315">
        <v>410.7</v>
      </c>
      <c r="G333" s="315">
        <v>11.18</v>
      </c>
      <c r="H333" s="315">
        <f>G333/F333*100</f>
        <v>2.72218164110056</v>
      </c>
      <c r="I333" s="676"/>
      <c r="J333" s="676"/>
      <c r="K333" s="676"/>
      <c r="L333" s="512"/>
    </row>
    <row r="334" spans="1:12" ht="17.25" customHeight="1">
      <c r="A334" s="123"/>
      <c r="B334" s="541"/>
      <c r="C334" s="541"/>
      <c r="D334" s="14" t="s">
        <v>401</v>
      </c>
      <c r="E334" s="315"/>
      <c r="F334" s="315"/>
      <c r="G334" s="315"/>
      <c r="H334" s="315"/>
      <c r="I334" s="676"/>
      <c r="J334" s="676"/>
      <c r="K334" s="676"/>
      <c r="L334" s="512"/>
    </row>
    <row r="335" spans="1:12" ht="21" customHeight="1">
      <c r="A335" s="123"/>
      <c r="B335" s="541"/>
      <c r="C335" s="541"/>
      <c r="D335" s="23" t="s">
        <v>402</v>
      </c>
      <c r="E335" s="315"/>
      <c r="F335" s="315"/>
      <c r="G335" s="315"/>
      <c r="H335" s="315"/>
      <c r="I335" s="677"/>
      <c r="J335" s="677"/>
      <c r="K335" s="677"/>
      <c r="L335" s="589"/>
    </row>
    <row r="336" spans="1:12" ht="29.25" customHeight="1">
      <c r="A336" s="123"/>
      <c r="B336" s="529"/>
      <c r="C336" s="529"/>
      <c r="D336" s="9" t="s">
        <v>403</v>
      </c>
      <c r="E336" s="280">
        <f>E332+E333+E334+E335</f>
        <v>410.7</v>
      </c>
      <c r="F336" s="280">
        <f>F332+F333+F334+F335</f>
        <v>410.7</v>
      </c>
      <c r="G336" s="280">
        <f>G332+G333+G334+G335</f>
        <v>11.18</v>
      </c>
      <c r="H336" s="280">
        <f>H332+H333+H334+H335</f>
        <v>2.72218164110056</v>
      </c>
      <c r="I336" s="675" t="s">
        <v>320</v>
      </c>
      <c r="J336" s="571">
        <v>100</v>
      </c>
      <c r="K336" s="571">
        <v>100</v>
      </c>
      <c r="L336" s="588"/>
    </row>
    <row r="337" spans="1:12" ht="12.75">
      <c r="A337" s="123"/>
      <c r="B337" s="507" t="s">
        <v>355</v>
      </c>
      <c r="C337" s="571" t="s">
        <v>354</v>
      </c>
      <c r="D337" s="15" t="s">
        <v>399</v>
      </c>
      <c r="E337" s="315">
        <v>350</v>
      </c>
      <c r="F337" s="315">
        <v>331.97</v>
      </c>
      <c r="G337" s="354">
        <v>101.62</v>
      </c>
      <c r="H337" s="315">
        <f>G337/F337*100</f>
        <v>30.61119980721149</v>
      </c>
      <c r="I337" s="761"/>
      <c r="J337" s="468"/>
      <c r="K337" s="468"/>
      <c r="L337" s="512"/>
    </row>
    <row r="338" spans="1:12" ht="19.5" customHeight="1">
      <c r="A338" s="123"/>
      <c r="B338" s="508"/>
      <c r="C338" s="541"/>
      <c r="D338" s="14" t="s">
        <v>400</v>
      </c>
      <c r="E338" s="315"/>
      <c r="F338" s="315"/>
      <c r="G338" s="315"/>
      <c r="H338" s="315"/>
      <c r="I338" s="862"/>
      <c r="J338" s="468"/>
      <c r="K338" s="468"/>
      <c r="L338" s="585"/>
    </row>
    <row r="339" spans="1:12" ht="15" customHeight="1">
      <c r="A339" s="123"/>
      <c r="B339" s="508"/>
      <c r="C339" s="541"/>
      <c r="D339" s="14" t="s">
        <v>401</v>
      </c>
      <c r="E339" s="315"/>
      <c r="F339" s="315"/>
      <c r="G339" s="315"/>
      <c r="H339" s="315"/>
      <c r="I339" s="863"/>
      <c r="J339" s="469"/>
      <c r="K339" s="469"/>
      <c r="L339" s="586"/>
    </row>
    <row r="340" spans="1:12" ht="16.5" customHeight="1">
      <c r="A340" s="123"/>
      <c r="B340" s="508"/>
      <c r="C340" s="541"/>
      <c r="D340" s="23" t="s">
        <v>402</v>
      </c>
      <c r="E340" s="315"/>
      <c r="F340" s="315"/>
      <c r="G340" s="315"/>
      <c r="H340" s="315"/>
      <c r="I340" s="675" t="s">
        <v>321</v>
      </c>
      <c r="J340" s="571">
        <v>100</v>
      </c>
      <c r="K340" s="571">
        <v>100</v>
      </c>
      <c r="L340" s="588"/>
    </row>
    <row r="341" spans="1:12" ht="21.75" customHeight="1">
      <c r="A341" s="123"/>
      <c r="B341" s="801"/>
      <c r="C341" s="541"/>
      <c r="D341" s="9" t="s">
        <v>403</v>
      </c>
      <c r="E341" s="355">
        <f>E337+E338+E339+E340</f>
        <v>350</v>
      </c>
      <c r="F341" s="355">
        <f>F337+F338+F339+F340</f>
        <v>331.97</v>
      </c>
      <c r="G341" s="355">
        <f>G337+G338+G339+G340</f>
        <v>101.62</v>
      </c>
      <c r="H341" s="355">
        <f>H337+H338+H339+H340</f>
        <v>30.61119980721149</v>
      </c>
      <c r="I341" s="761"/>
      <c r="J341" s="541"/>
      <c r="K341" s="541"/>
      <c r="L341" s="512"/>
    </row>
    <row r="342" spans="1:12" ht="30.75" customHeight="1">
      <c r="A342" s="123"/>
      <c r="B342" s="571" t="s">
        <v>358</v>
      </c>
      <c r="C342" s="571" t="s">
        <v>354</v>
      </c>
      <c r="D342" s="15" t="s">
        <v>399</v>
      </c>
      <c r="E342" s="315">
        <v>1300</v>
      </c>
      <c r="F342" s="315">
        <v>1318.04</v>
      </c>
      <c r="G342" s="315">
        <v>421.35</v>
      </c>
      <c r="H342" s="315">
        <f>G342/F342*100</f>
        <v>31.967922066098147</v>
      </c>
      <c r="I342" s="762"/>
      <c r="J342" s="529"/>
      <c r="K342" s="529"/>
      <c r="L342" s="589"/>
    </row>
    <row r="343" spans="1:12" ht="20.25" customHeight="1">
      <c r="A343" s="123"/>
      <c r="B343" s="541"/>
      <c r="C343" s="541"/>
      <c r="D343" s="14" t="s">
        <v>400</v>
      </c>
      <c r="E343" s="315"/>
      <c r="F343" s="315"/>
      <c r="G343" s="315"/>
      <c r="H343" s="315"/>
      <c r="I343" s="675" t="s">
        <v>260</v>
      </c>
      <c r="J343" s="571">
        <v>80</v>
      </c>
      <c r="K343" s="571">
        <v>80</v>
      </c>
      <c r="L343" s="588"/>
    </row>
    <row r="344" spans="1:12" ht="19.5" customHeight="1">
      <c r="A344" s="123"/>
      <c r="B344" s="541"/>
      <c r="C344" s="541"/>
      <c r="D344" s="14" t="s">
        <v>401</v>
      </c>
      <c r="E344" s="315"/>
      <c r="F344" s="315"/>
      <c r="G344" s="315"/>
      <c r="H344" s="315"/>
      <c r="I344" s="585"/>
      <c r="J344" s="841"/>
      <c r="K344" s="841"/>
      <c r="L344" s="858"/>
    </row>
    <row r="345" spans="1:12" ht="19.5" customHeight="1">
      <c r="A345" s="123"/>
      <c r="B345" s="541"/>
      <c r="C345" s="541"/>
      <c r="D345" s="23" t="s">
        <v>402</v>
      </c>
      <c r="E345" s="315"/>
      <c r="F345" s="315"/>
      <c r="G345" s="315"/>
      <c r="H345" s="315"/>
      <c r="I345" s="585"/>
      <c r="J345" s="841"/>
      <c r="K345" s="841"/>
      <c r="L345" s="858"/>
    </row>
    <row r="346" spans="1:12" ht="17.25" customHeight="1">
      <c r="A346" s="123"/>
      <c r="B346" s="529"/>
      <c r="C346" s="541"/>
      <c r="D346" s="9" t="s">
        <v>403</v>
      </c>
      <c r="E346" s="353">
        <f>E342+E343+E344+E345</f>
        <v>1300</v>
      </c>
      <c r="F346" s="353">
        <f>F342+F343+F344+F345</f>
        <v>1318.04</v>
      </c>
      <c r="G346" s="353">
        <f>G342+G343+G344+G345</f>
        <v>421.35</v>
      </c>
      <c r="H346" s="353">
        <f>G346/F346*100</f>
        <v>31.967922066098147</v>
      </c>
      <c r="I346" s="586"/>
      <c r="J346" s="835"/>
      <c r="K346" s="835"/>
      <c r="L346" s="769"/>
    </row>
    <row r="347" spans="1:12" ht="23.25" customHeight="1">
      <c r="A347" s="123"/>
      <c r="B347" s="755"/>
      <c r="C347" s="755"/>
      <c r="D347" s="91" t="s">
        <v>359</v>
      </c>
      <c r="E347" s="359">
        <f>E346+E341+E336+E331</f>
        <v>17275.19</v>
      </c>
      <c r="F347" s="359">
        <f>F346+F341+F336+F331</f>
        <v>17504.768</v>
      </c>
      <c r="G347" s="359">
        <f>G346+G341+G336+G331</f>
        <v>7439.8099999999995</v>
      </c>
      <c r="H347" s="359">
        <f>G347/F347*100</f>
        <v>42.501620130012576</v>
      </c>
      <c r="I347" s="569"/>
      <c r="J347" s="89"/>
      <c r="K347" s="89"/>
      <c r="L347" s="142"/>
    </row>
    <row r="348" spans="1:12" ht="15" customHeight="1">
      <c r="A348" s="123"/>
      <c r="B348" s="756"/>
      <c r="C348" s="756"/>
      <c r="D348" s="91" t="s">
        <v>399</v>
      </c>
      <c r="E348" s="280">
        <f aca="true" t="shared" si="8" ref="E348:G349">E327+E332+E337+E342</f>
        <v>16864.489999999998</v>
      </c>
      <c r="F348" s="280">
        <f t="shared" si="8"/>
        <v>16940.948</v>
      </c>
      <c r="G348" s="280">
        <f t="shared" si="8"/>
        <v>7408.63</v>
      </c>
      <c r="H348" s="280">
        <f>G348/F348*100</f>
        <v>43.732086303552784</v>
      </c>
      <c r="I348" s="464"/>
      <c r="J348" s="464"/>
      <c r="K348" s="464"/>
      <c r="L348" s="465"/>
    </row>
    <row r="349" spans="1:12" ht="12.75">
      <c r="A349" s="123"/>
      <c r="B349" s="757"/>
      <c r="C349" s="757"/>
      <c r="D349" s="110" t="s">
        <v>400</v>
      </c>
      <c r="E349" s="360">
        <f t="shared" si="8"/>
        <v>410.7</v>
      </c>
      <c r="F349" s="360">
        <f t="shared" si="8"/>
        <v>563.8199999999999</v>
      </c>
      <c r="G349" s="360">
        <f t="shared" si="8"/>
        <v>31.18</v>
      </c>
      <c r="H349" s="360">
        <f>G349/F349*100</f>
        <v>5.530133730623249</v>
      </c>
      <c r="I349" s="133"/>
      <c r="J349" s="133"/>
      <c r="K349" s="133"/>
      <c r="L349" s="329"/>
    </row>
    <row r="350" spans="1:12" ht="12.75">
      <c r="A350" s="123"/>
      <c r="B350" s="625" t="s">
        <v>234</v>
      </c>
      <c r="C350" s="738"/>
      <c r="D350" s="738"/>
      <c r="E350" s="738"/>
      <c r="F350" s="738"/>
      <c r="G350" s="738"/>
      <c r="H350" s="738"/>
      <c r="I350" s="738"/>
      <c r="J350" s="738"/>
      <c r="K350" s="738"/>
      <c r="L350" s="738"/>
    </row>
    <row r="351" spans="1:12" ht="12.75">
      <c r="A351" s="123"/>
      <c r="B351" s="571" t="s">
        <v>360</v>
      </c>
      <c r="C351" s="571" t="s">
        <v>361</v>
      </c>
      <c r="D351" s="15" t="s">
        <v>399</v>
      </c>
      <c r="E351" s="21"/>
      <c r="F351" s="21"/>
      <c r="G351" s="21"/>
      <c r="H351" s="21"/>
      <c r="I351" s="864" t="s">
        <v>322</v>
      </c>
      <c r="J351" s="675">
        <v>95</v>
      </c>
      <c r="K351" s="675">
        <v>74</v>
      </c>
      <c r="L351" s="588"/>
    </row>
    <row r="352" spans="1:12" ht="27.75" customHeight="1">
      <c r="A352" s="123"/>
      <c r="B352" s="530"/>
      <c r="C352" s="530"/>
      <c r="D352" s="14" t="s">
        <v>400</v>
      </c>
      <c r="E352" s="22">
        <v>640</v>
      </c>
      <c r="F352" s="302">
        <v>640</v>
      </c>
      <c r="G352" s="335">
        <v>212.76</v>
      </c>
      <c r="H352" s="22">
        <f>G352/F352*100</f>
        <v>33.24375</v>
      </c>
      <c r="I352" s="865"/>
      <c r="J352" s="761"/>
      <c r="K352" s="761"/>
      <c r="L352" s="512"/>
    </row>
    <row r="353" spans="1:12" ht="15" customHeight="1">
      <c r="A353" s="123"/>
      <c r="B353" s="530"/>
      <c r="C353" s="530"/>
      <c r="D353" s="14" t="s">
        <v>401</v>
      </c>
      <c r="E353" s="11"/>
      <c r="F353" s="11"/>
      <c r="G353" s="11"/>
      <c r="H353" s="11"/>
      <c r="I353" s="865"/>
      <c r="J353" s="761"/>
      <c r="K353" s="761"/>
      <c r="L353" s="512"/>
    </row>
    <row r="354" spans="1:12" ht="15" customHeight="1">
      <c r="A354" s="123"/>
      <c r="B354" s="530"/>
      <c r="C354" s="530"/>
      <c r="D354" s="23" t="s">
        <v>402</v>
      </c>
      <c r="E354" s="11"/>
      <c r="F354" s="11"/>
      <c r="G354" s="11"/>
      <c r="H354" s="11"/>
      <c r="I354" s="865"/>
      <c r="J354" s="761"/>
      <c r="K354" s="761"/>
      <c r="L354" s="512"/>
    </row>
    <row r="355" spans="1:12" ht="26.25" customHeight="1">
      <c r="A355" s="123"/>
      <c r="B355" s="531"/>
      <c r="C355" s="531"/>
      <c r="D355" s="9" t="s">
        <v>115</v>
      </c>
      <c r="E355" s="16">
        <f>E351+E352+E353+E354</f>
        <v>640</v>
      </c>
      <c r="F355" s="16">
        <f>F351+F352+F353+F354</f>
        <v>640</v>
      </c>
      <c r="G355" s="18">
        <f>G351+G352+G353+G354</f>
        <v>212.76</v>
      </c>
      <c r="H355" s="336">
        <f>G355/F355*100</f>
        <v>33.24375</v>
      </c>
      <c r="I355" s="865"/>
      <c r="J355" s="578"/>
      <c r="K355" s="578"/>
      <c r="L355" s="585"/>
    </row>
    <row r="356" spans="1:12" ht="25.5" customHeight="1">
      <c r="A356" s="123"/>
      <c r="B356" s="588"/>
      <c r="C356" s="588"/>
      <c r="D356" s="767" t="s">
        <v>400</v>
      </c>
      <c r="E356" s="678">
        <f>E352</f>
        <v>640</v>
      </c>
      <c r="F356" s="678">
        <f>F352</f>
        <v>640</v>
      </c>
      <c r="G356" s="802">
        <f>G352</f>
        <v>212.76</v>
      </c>
      <c r="H356" s="678">
        <f>G356/F356*100</f>
        <v>33.24375</v>
      </c>
      <c r="I356" s="865"/>
      <c r="J356" s="578"/>
      <c r="K356" s="578"/>
      <c r="L356" s="585"/>
    </row>
    <row r="357" spans="1:12" ht="19.5" customHeight="1">
      <c r="A357" s="123"/>
      <c r="B357" s="589"/>
      <c r="C357" s="589"/>
      <c r="D357" s="531"/>
      <c r="E357" s="531"/>
      <c r="F357" s="531"/>
      <c r="G357" s="531"/>
      <c r="H357" s="531"/>
      <c r="I357" s="866"/>
      <c r="J357" s="572"/>
      <c r="K357" s="572"/>
      <c r="L357" s="586"/>
    </row>
    <row r="358" spans="1:12" ht="12.75">
      <c r="A358" s="123"/>
      <c r="B358" s="594" t="s">
        <v>235</v>
      </c>
      <c r="C358" s="659"/>
      <c r="D358" s="659"/>
      <c r="E358" s="659"/>
      <c r="F358" s="659"/>
      <c r="G358" s="659"/>
      <c r="H358" s="659"/>
      <c r="I358" s="659"/>
      <c r="J358" s="659"/>
      <c r="K358" s="659"/>
      <c r="L358" s="660"/>
    </row>
    <row r="359" spans="1:12" ht="25.5" customHeight="1">
      <c r="A359" s="123"/>
      <c r="B359" s="17"/>
      <c r="C359" s="91"/>
      <c r="D359" s="91" t="s">
        <v>359</v>
      </c>
      <c r="E359" s="361">
        <v>0</v>
      </c>
      <c r="F359" s="361">
        <v>0</v>
      </c>
      <c r="G359" s="361">
        <v>0</v>
      </c>
      <c r="H359" s="361">
        <v>0</v>
      </c>
      <c r="J359" s="332"/>
      <c r="K359" s="332"/>
      <c r="L359" s="362"/>
    </row>
    <row r="360" spans="1:12" ht="12.75" customHeight="1">
      <c r="A360" s="123"/>
      <c r="B360" s="688" t="s">
        <v>236</v>
      </c>
      <c r="C360" s="820"/>
      <c r="D360" s="820"/>
      <c r="E360" s="820"/>
      <c r="F360" s="820"/>
      <c r="G360" s="820"/>
      <c r="H360" s="820"/>
      <c r="I360" s="820"/>
      <c r="J360" s="820"/>
      <c r="K360" s="820"/>
      <c r="L360" s="821"/>
    </row>
    <row r="361" spans="1:12" ht="57.75" customHeight="1">
      <c r="A361" s="123"/>
      <c r="B361" s="571" t="s">
        <v>367</v>
      </c>
      <c r="C361" s="571" t="s">
        <v>368</v>
      </c>
      <c r="D361" s="15" t="s">
        <v>399</v>
      </c>
      <c r="E361" s="135"/>
      <c r="F361" s="135"/>
      <c r="G361" s="135"/>
      <c r="H361" s="135"/>
      <c r="I361" s="6" t="s">
        <v>293</v>
      </c>
      <c r="J361" s="332">
        <v>80</v>
      </c>
      <c r="K361" s="332">
        <v>80</v>
      </c>
      <c r="L361" s="89"/>
    </row>
    <row r="362" spans="1:12" ht="86.25" customHeight="1">
      <c r="A362" s="123"/>
      <c r="B362" s="468"/>
      <c r="C362" s="520"/>
      <c r="D362" s="14" t="s">
        <v>400</v>
      </c>
      <c r="E362" s="183"/>
      <c r="F362" s="183"/>
      <c r="G362" s="183"/>
      <c r="H362" s="184"/>
      <c r="I362" s="333" t="s">
        <v>323</v>
      </c>
      <c r="J362" s="6">
        <v>87</v>
      </c>
      <c r="K362" s="6">
        <v>83</v>
      </c>
      <c r="L362" s="89"/>
    </row>
    <row r="363" spans="1:12" ht="75.75" customHeight="1">
      <c r="A363" s="123"/>
      <c r="B363" s="468"/>
      <c r="C363" s="520"/>
      <c r="D363" s="14" t="s">
        <v>401</v>
      </c>
      <c r="E363" s="185"/>
      <c r="F363" s="185"/>
      <c r="G363" s="185"/>
      <c r="H363" s="185"/>
      <c r="I363" s="333" t="s">
        <v>327</v>
      </c>
      <c r="J363" s="332">
        <v>100</v>
      </c>
      <c r="K363" s="332">
        <v>100</v>
      </c>
      <c r="L363" s="89"/>
    </row>
    <row r="364" spans="1:12" ht="68.25" customHeight="1">
      <c r="A364" s="123"/>
      <c r="B364" s="468"/>
      <c r="C364" s="520"/>
      <c r="D364" s="23" t="s">
        <v>402</v>
      </c>
      <c r="E364" s="185"/>
      <c r="F364" s="185"/>
      <c r="G364" s="185"/>
      <c r="H364" s="185"/>
      <c r="I364" s="333" t="s">
        <v>328</v>
      </c>
      <c r="J364" s="323">
        <v>100</v>
      </c>
      <c r="K364" s="323">
        <v>99</v>
      </c>
      <c r="L364" s="89"/>
    </row>
    <row r="365" spans="1:12" ht="60" customHeight="1">
      <c r="A365" s="123"/>
      <c r="B365" s="468"/>
      <c r="C365" s="520"/>
      <c r="D365" s="320" t="s">
        <v>359</v>
      </c>
      <c r="E365" s="363">
        <f>E361+E362+E363+E364</f>
        <v>0</v>
      </c>
      <c r="F365" s="364">
        <f>F361+F362+F363+F364</f>
        <v>0</v>
      </c>
      <c r="G365" s="364">
        <f>G361+G362+G363+G364</f>
        <v>0</v>
      </c>
      <c r="H365" s="363" t="e">
        <f>G365/F365*100</f>
        <v>#DIV/0!</v>
      </c>
      <c r="I365" s="334" t="s">
        <v>329</v>
      </c>
      <c r="J365" s="332">
        <v>100</v>
      </c>
      <c r="K365" s="332">
        <v>100</v>
      </c>
      <c r="L365" s="89"/>
    </row>
    <row r="366" spans="1:12" ht="21" customHeight="1">
      <c r="A366" s="123"/>
      <c r="B366" s="469"/>
      <c r="C366" s="521"/>
      <c r="D366" s="343" t="s">
        <v>400</v>
      </c>
      <c r="E366" s="365">
        <v>0</v>
      </c>
      <c r="F366" s="365">
        <v>487</v>
      </c>
      <c r="G366" s="365">
        <v>487</v>
      </c>
      <c r="H366" s="365">
        <v>0</v>
      </c>
      <c r="I366" s="4"/>
      <c r="J366" s="331"/>
      <c r="K366" s="331"/>
      <c r="L366" s="116"/>
    </row>
    <row r="367" spans="1:12" ht="20.25" customHeight="1">
      <c r="A367" s="123"/>
      <c r="B367" s="667" t="s">
        <v>237</v>
      </c>
      <c r="C367" s="859"/>
      <c r="D367" s="859"/>
      <c r="E367" s="859"/>
      <c r="F367" s="859"/>
      <c r="G367" s="859"/>
      <c r="H367" s="859"/>
      <c r="I367" s="859"/>
      <c r="J367" s="859"/>
      <c r="K367" s="859"/>
      <c r="L367" s="860"/>
    </row>
    <row r="368" spans="1:12" ht="18.75" customHeight="1">
      <c r="A368" s="123"/>
      <c r="B368" s="571" t="s">
        <v>294</v>
      </c>
      <c r="C368" s="571" t="s">
        <v>362</v>
      </c>
      <c r="D368" s="15" t="s">
        <v>399</v>
      </c>
      <c r="E368" s="337"/>
      <c r="F368" s="337"/>
      <c r="G368" s="337"/>
      <c r="H368" s="338"/>
      <c r="I368" s="803" t="s">
        <v>330</v>
      </c>
      <c r="J368" s="806">
        <v>100</v>
      </c>
      <c r="K368" s="806">
        <v>100</v>
      </c>
      <c r="L368" s="788"/>
    </row>
    <row r="369" spans="1:12" ht="18" customHeight="1">
      <c r="A369" s="123"/>
      <c r="B369" s="617"/>
      <c r="C369" s="617"/>
      <c r="D369" s="14" t="s">
        <v>400</v>
      </c>
      <c r="E369" s="337">
        <v>449.8</v>
      </c>
      <c r="F369" s="337">
        <v>449.8</v>
      </c>
      <c r="G369" s="339">
        <v>146.98</v>
      </c>
      <c r="H369" s="338">
        <f>G369/F369*100</f>
        <v>32.67674522009782</v>
      </c>
      <c r="I369" s="804"/>
      <c r="J369" s="761"/>
      <c r="K369" s="761"/>
      <c r="L369" s="512"/>
    </row>
    <row r="370" spans="1:12" ht="17.25" customHeight="1">
      <c r="A370" s="123"/>
      <c r="B370" s="617"/>
      <c r="C370" s="617"/>
      <c r="D370" s="14" t="s">
        <v>401</v>
      </c>
      <c r="E370" s="337"/>
      <c r="F370" s="337"/>
      <c r="G370" s="337"/>
      <c r="H370" s="338"/>
      <c r="I370" s="804"/>
      <c r="J370" s="761"/>
      <c r="K370" s="761"/>
      <c r="L370" s="512"/>
    </row>
    <row r="371" spans="1:12" ht="20.25" customHeight="1">
      <c r="A371" s="123"/>
      <c r="B371" s="617"/>
      <c r="C371" s="617"/>
      <c r="D371" s="23" t="s">
        <v>402</v>
      </c>
      <c r="E371" s="340"/>
      <c r="F371" s="340"/>
      <c r="G371" s="340"/>
      <c r="H371" s="341"/>
      <c r="I371" s="804"/>
      <c r="J371" s="761"/>
      <c r="K371" s="761"/>
      <c r="L371" s="512"/>
    </row>
    <row r="372" spans="1:12" ht="24" customHeight="1">
      <c r="A372" s="123"/>
      <c r="B372" s="611"/>
      <c r="C372" s="611"/>
      <c r="D372" s="9" t="s">
        <v>122</v>
      </c>
      <c r="E372" s="266">
        <f>E368+E369+E370+E371</f>
        <v>449.8</v>
      </c>
      <c r="F372" s="266">
        <f>F368+F369+F370+F371</f>
        <v>449.8</v>
      </c>
      <c r="G372" s="254">
        <f>G368+G369+G370+G371</f>
        <v>146.98</v>
      </c>
      <c r="H372" s="342">
        <f>G372/F372*100</f>
        <v>32.67674522009782</v>
      </c>
      <c r="I372" s="805"/>
      <c r="J372" s="762"/>
      <c r="K372" s="762"/>
      <c r="L372" s="589"/>
    </row>
    <row r="373" spans="1:12" ht="15" customHeight="1">
      <c r="A373" s="123"/>
      <c r="B373" s="186"/>
      <c r="C373" s="186"/>
      <c r="D373" s="9" t="s">
        <v>400</v>
      </c>
      <c r="E373" s="266">
        <f>E369</f>
        <v>449.8</v>
      </c>
      <c r="F373" s="266">
        <f>F369</f>
        <v>449.8</v>
      </c>
      <c r="G373" s="254">
        <f>G369</f>
        <v>146.98</v>
      </c>
      <c r="H373" s="266">
        <v>100</v>
      </c>
      <c r="I373" s="187"/>
      <c r="J373" s="186"/>
      <c r="K373" s="186"/>
      <c r="L373" s="142"/>
    </row>
    <row r="374" spans="1:12" ht="12.75">
      <c r="A374" s="123"/>
      <c r="B374" s="667" t="s">
        <v>292</v>
      </c>
      <c r="C374" s="670"/>
      <c r="D374" s="670"/>
      <c r="E374" s="670"/>
      <c r="F374" s="670"/>
      <c r="G374" s="670"/>
      <c r="H374" s="670"/>
      <c r="I374" s="670"/>
      <c r="J374" s="670"/>
      <c r="K374" s="670"/>
      <c r="L374" s="671"/>
    </row>
    <row r="375" spans="1:12" ht="12.75">
      <c r="A375" s="123"/>
      <c r="B375" s="571" t="s">
        <v>363</v>
      </c>
      <c r="C375" s="571" t="s">
        <v>353</v>
      </c>
      <c r="D375" s="15" t="s">
        <v>399</v>
      </c>
      <c r="E375" s="344">
        <v>2891.2</v>
      </c>
      <c r="F375" s="344">
        <v>2967.6</v>
      </c>
      <c r="G375" s="344">
        <v>1483.9</v>
      </c>
      <c r="H375" s="349">
        <f>G375/F375*100</f>
        <v>50.003369726378224</v>
      </c>
      <c r="I375" s="571" t="s">
        <v>261</v>
      </c>
      <c r="J375" s="514">
        <v>23</v>
      </c>
      <c r="K375" s="750">
        <v>23.3</v>
      </c>
      <c r="L375" s="747"/>
    </row>
    <row r="376" spans="1:12" ht="12.75">
      <c r="A376" s="123"/>
      <c r="B376" s="530"/>
      <c r="C376" s="530"/>
      <c r="D376" s="14" t="s">
        <v>400</v>
      </c>
      <c r="E376" s="345"/>
      <c r="F376" s="345"/>
      <c r="G376" s="345"/>
      <c r="H376" s="350"/>
      <c r="I376" s="468"/>
      <c r="J376" s="807"/>
      <c r="K376" s="861"/>
      <c r="L376" s="468"/>
    </row>
    <row r="377" spans="1:12" ht="12.75" customHeight="1">
      <c r="A377" s="123"/>
      <c r="B377" s="530"/>
      <c r="C377" s="530"/>
      <c r="D377" s="14" t="s">
        <v>401</v>
      </c>
      <c r="E377" s="346"/>
      <c r="F377" s="346"/>
      <c r="G377" s="346"/>
      <c r="H377" s="351"/>
      <c r="I377" s="468"/>
      <c r="J377" s="807"/>
      <c r="K377" s="861"/>
      <c r="L377" s="468"/>
    </row>
    <row r="378" spans="1:12" ht="12.75" customHeight="1">
      <c r="A378" s="123"/>
      <c r="B378" s="530"/>
      <c r="C378" s="530"/>
      <c r="D378" s="23" t="s">
        <v>402</v>
      </c>
      <c r="E378" s="347"/>
      <c r="F378" s="348"/>
      <c r="G378" s="348"/>
      <c r="H378" s="352"/>
      <c r="I378" s="468"/>
      <c r="J378" s="807"/>
      <c r="K378" s="861"/>
      <c r="L378" s="468"/>
    </row>
    <row r="379" spans="1:12" ht="12.75">
      <c r="A379" s="123"/>
      <c r="B379" s="531"/>
      <c r="C379" s="531"/>
      <c r="D379" s="9" t="s">
        <v>403</v>
      </c>
      <c r="E379" s="280">
        <f>E375+E376+E377+E378</f>
        <v>2891.2</v>
      </c>
      <c r="F379" s="280">
        <f>F375+F376+F377+F378</f>
        <v>2967.6</v>
      </c>
      <c r="G379" s="280">
        <f>G375+G376+G377+G378</f>
        <v>1483.9</v>
      </c>
      <c r="H379" s="312">
        <f>G379/F379*100</f>
        <v>50.003369726378224</v>
      </c>
      <c r="I379" s="831"/>
      <c r="J379" s="807"/>
      <c r="K379" s="861"/>
      <c r="L379" s="468"/>
    </row>
    <row r="380" spans="1:12" ht="17.25" customHeight="1">
      <c r="A380" s="123"/>
      <c r="B380" s="571" t="s">
        <v>385</v>
      </c>
      <c r="C380" s="571" t="s">
        <v>353</v>
      </c>
      <c r="D380" s="15" t="s">
        <v>399</v>
      </c>
      <c r="E380" s="315">
        <f>2453.58+7292.44+2456.61+15125.5</f>
        <v>27328.13</v>
      </c>
      <c r="F380" s="315">
        <f>2496.03+7338.84+2627.45+16575.6-2161.34</f>
        <v>26876.579999999998</v>
      </c>
      <c r="G380" s="315">
        <f>844.17+3304.76+868.8+7562.7</f>
        <v>12580.43</v>
      </c>
      <c r="H380" s="66">
        <f>G380/F380*100</f>
        <v>46.80815044176008</v>
      </c>
      <c r="I380" s="548"/>
      <c r="J380" s="469"/>
      <c r="K380" s="469"/>
      <c r="L380" s="469"/>
    </row>
    <row r="381" spans="1:12" ht="15" customHeight="1">
      <c r="A381" s="123"/>
      <c r="B381" s="541"/>
      <c r="C381" s="530"/>
      <c r="D381" s="14" t="s">
        <v>400</v>
      </c>
      <c r="E381" s="280"/>
      <c r="F381" s="315">
        <v>2161.34</v>
      </c>
      <c r="G381" s="315">
        <v>0</v>
      </c>
      <c r="H381" s="76">
        <v>0</v>
      </c>
      <c r="J381" s="58"/>
      <c r="K381" s="58"/>
      <c r="L381" s="98"/>
    </row>
    <row r="382" spans="1:12" ht="15" customHeight="1">
      <c r="A382" s="123"/>
      <c r="B382" s="541"/>
      <c r="C382" s="530"/>
      <c r="D382" s="14" t="s">
        <v>401</v>
      </c>
      <c r="E382" s="280"/>
      <c r="F382" s="66"/>
      <c r="G382" s="280"/>
      <c r="H382" s="66"/>
      <c r="I382" s="4"/>
      <c r="J382" s="6"/>
      <c r="K382" s="6"/>
      <c r="L382" s="89"/>
    </row>
    <row r="383" spans="1:12" ht="12.75">
      <c r="A383" s="123"/>
      <c r="B383" s="541"/>
      <c r="C383" s="530"/>
      <c r="D383" s="23" t="s">
        <v>402</v>
      </c>
      <c r="E383" s="280"/>
      <c r="F383" s="315"/>
      <c r="G383" s="280"/>
      <c r="H383" s="66"/>
      <c r="I383" s="4"/>
      <c r="J383" s="6"/>
      <c r="K383" s="6"/>
      <c r="L383" s="89"/>
    </row>
    <row r="384" spans="1:12" ht="20.25" customHeight="1">
      <c r="A384" s="123"/>
      <c r="B384" s="529"/>
      <c r="C384" s="531"/>
      <c r="D384" s="9" t="s">
        <v>403</v>
      </c>
      <c r="E384" s="280">
        <f>E380+E383</f>
        <v>27328.13</v>
      </c>
      <c r="F384" s="280">
        <f>F380+F381</f>
        <v>29037.92</v>
      </c>
      <c r="G384" s="280">
        <f>G380+G383</f>
        <v>12580.43</v>
      </c>
      <c r="H384" s="66">
        <f>G384/F384*100</f>
        <v>43.324143051568434</v>
      </c>
      <c r="I384" s="89"/>
      <c r="J384" s="89"/>
      <c r="K384" s="89"/>
      <c r="L384" s="186"/>
    </row>
    <row r="385" spans="1:12" ht="23.25" customHeight="1">
      <c r="A385" s="123"/>
      <c r="B385" s="115"/>
      <c r="C385" s="144"/>
      <c r="D385" s="91" t="s">
        <v>359</v>
      </c>
      <c r="E385" s="280">
        <f>E379+E384</f>
        <v>30219.33</v>
      </c>
      <c r="F385" s="280">
        <f>F379+F384</f>
        <v>32005.519999999997</v>
      </c>
      <c r="G385" s="280">
        <f>G379+G384</f>
        <v>14064.33</v>
      </c>
      <c r="H385" s="66">
        <f>G385/F385*100</f>
        <v>43.94345100470169</v>
      </c>
      <c r="I385" s="472"/>
      <c r="J385" s="472"/>
      <c r="K385" s="472"/>
      <c r="L385" s="464"/>
    </row>
    <row r="386" spans="1:12" ht="15.75" customHeight="1">
      <c r="A386" s="123"/>
      <c r="B386" s="129"/>
      <c r="C386" s="145"/>
      <c r="D386" s="91" t="s">
        <v>399</v>
      </c>
      <c r="E386" s="280">
        <f aca="true" t="shared" si="9" ref="E386:G387">E375+E380</f>
        <v>30219.33</v>
      </c>
      <c r="F386" s="280">
        <f t="shared" si="9"/>
        <v>29844.179999999997</v>
      </c>
      <c r="G386" s="280">
        <f t="shared" si="9"/>
        <v>14064.33</v>
      </c>
      <c r="H386" s="66">
        <f>G386/F386*100</f>
        <v>47.12587177801502</v>
      </c>
      <c r="I386" s="472"/>
      <c r="J386" s="472"/>
      <c r="K386" s="472"/>
      <c r="L386" s="464"/>
    </row>
    <row r="387" spans="1:12" ht="15.75" customHeight="1">
      <c r="A387" s="123"/>
      <c r="B387" s="186"/>
      <c r="C387" s="186"/>
      <c r="D387" s="91" t="s">
        <v>400</v>
      </c>
      <c r="E387" s="280">
        <f t="shared" si="9"/>
        <v>0</v>
      </c>
      <c r="F387" s="280">
        <f t="shared" si="9"/>
        <v>2161.34</v>
      </c>
      <c r="G387" s="280">
        <f t="shared" si="9"/>
        <v>0</v>
      </c>
      <c r="H387" s="280">
        <f>G387/F387*100</f>
        <v>0</v>
      </c>
      <c r="I387" s="319"/>
      <c r="J387" s="319"/>
      <c r="K387" s="319"/>
      <c r="L387" s="133"/>
    </row>
    <row r="388" spans="1:12" ht="12.75">
      <c r="A388" s="123"/>
      <c r="B388" s="667" t="s">
        <v>238</v>
      </c>
      <c r="C388" s="668"/>
      <c r="D388" s="668"/>
      <c r="E388" s="668"/>
      <c r="F388" s="668"/>
      <c r="G388" s="668"/>
      <c r="H388" s="668"/>
      <c r="I388" s="668"/>
      <c r="J388" s="668"/>
      <c r="K388" s="668"/>
      <c r="L388" s="669"/>
    </row>
    <row r="389" spans="1:12" ht="24">
      <c r="A389" s="123"/>
      <c r="B389" s="157"/>
      <c r="C389" s="310"/>
      <c r="D389" s="91" t="s">
        <v>359</v>
      </c>
      <c r="E389" s="280">
        <v>0</v>
      </c>
      <c r="F389" s="280">
        <v>0</v>
      </c>
      <c r="G389" s="280">
        <v>0</v>
      </c>
      <c r="H389" s="280">
        <v>0</v>
      </c>
      <c r="I389" s="135"/>
      <c r="J389" s="135"/>
      <c r="K389" s="135"/>
      <c r="L389" s="135"/>
    </row>
    <row r="390" spans="1:12" ht="24">
      <c r="A390" s="123"/>
      <c r="B390" s="324"/>
      <c r="C390" s="321"/>
      <c r="D390" s="91" t="s">
        <v>114</v>
      </c>
      <c r="E390" s="280">
        <f>E385+E372+E355+E347+E320+E365+E359</f>
        <v>329723.3</v>
      </c>
      <c r="F390" s="66">
        <f>F385+F372+F355+F347+F320+F365+F359</f>
        <v>335617.14800000004</v>
      </c>
      <c r="G390" s="280">
        <f>G385+G372+G355+G347+G320+G365+G359</f>
        <v>159789.2</v>
      </c>
      <c r="H390" s="280">
        <f>G390/F390*100</f>
        <v>47.610558921739006</v>
      </c>
      <c r="I390" s="188"/>
      <c r="J390" s="142"/>
      <c r="K390" s="142"/>
      <c r="L390" s="142"/>
    </row>
    <row r="391" spans="1:12" ht="12.75">
      <c r="A391" s="123"/>
      <c r="B391" s="324"/>
      <c r="C391" s="321"/>
      <c r="D391" s="106" t="s">
        <v>399</v>
      </c>
      <c r="E391" s="280">
        <f>E321+E348+E351+E368+E386</f>
        <v>127336.39999999998</v>
      </c>
      <c r="F391" s="66">
        <f>F321+F348+F351+F368+F386</f>
        <v>129058.548</v>
      </c>
      <c r="G391" s="280">
        <f>G321+G348+G351+G368+G386</f>
        <v>61101.439999999995</v>
      </c>
      <c r="H391" s="280">
        <f>G391/F391*100</f>
        <v>47.34396980818349</v>
      </c>
      <c r="I391" s="189"/>
      <c r="J391" s="127"/>
      <c r="K391" s="127"/>
      <c r="L391" s="142"/>
    </row>
    <row r="392" spans="1:12" ht="15" customHeight="1">
      <c r="A392" s="123"/>
      <c r="B392" s="324"/>
      <c r="C392" s="321"/>
      <c r="D392" s="91" t="s">
        <v>400</v>
      </c>
      <c r="E392" s="280">
        <f>E322+E349+E356+E373+E387</f>
        <v>202386.90000000002</v>
      </c>
      <c r="F392" s="280">
        <f>F322+F349+F356+F373+F387</f>
        <v>206558.6</v>
      </c>
      <c r="G392" s="280">
        <f>G322+G349+G356+G373+G387</f>
        <v>98687.75999999998</v>
      </c>
      <c r="H392" s="280">
        <f>G392/F392*100</f>
        <v>47.77712474813441</v>
      </c>
      <c r="I392" s="190"/>
      <c r="J392" s="191"/>
      <c r="K392" s="191"/>
      <c r="L392" s="192"/>
    </row>
    <row r="393" spans="1:12" ht="15" customHeight="1">
      <c r="A393" s="123"/>
      <c r="B393" s="325"/>
      <c r="C393" s="322"/>
      <c r="D393" s="91" t="s">
        <v>402</v>
      </c>
      <c r="E393" s="66"/>
      <c r="F393" s="280">
        <f>F383</f>
        <v>0</v>
      </c>
      <c r="G393" s="280">
        <f>G383</f>
        <v>0</v>
      </c>
      <c r="H393" s="280"/>
      <c r="I393" s="191"/>
      <c r="J393" s="191"/>
      <c r="K393" s="191"/>
      <c r="L393" s="142"/>
    </row>
    <row r="394" spans="1:12" ht="23.25" customHeight="1">
      <c r="A394" s="229">
        <v>11</v>
      </c>
      <c r="B394" s="622" t="s">
        <v>306</v>
      </c>
      <c r="C394" s="665"/>
      <c r="D394" s="665"/>
      <c r="E394" s="665"/>
      <c r="F394" s="665"/>
      <c r="G394" s="665"/>
      <c r="H394" s="665"/>
      <c r="I394" s="665"/>
      <c r="J394" s="665"/>
      <c r="K394" s="665"/>
      <c r="L394" s="666"/>
    </row>
    <row r="395" spans="1:12" ht="12" customHeight="1">
      <c r="A395" s="123"/>
      <c r="B395" s="622" t="s">
        <v>340</v>
      </c>
      <c r="C395" s="542"/>
      <c r="D395" s="542"/>
      <c r="E395" s="542"/>
      <c r="F395" s="542"/>
      <c r="G395" s="542"/>
      <c r="H395" s="542"/>
      <c r="I395" s="542"/>
      <c r="J395" s="542"/>
      <c r="K395" s="542"/>
      <c r="L395" s="543"/>
    </row>
    <row r="396" spans="1:12" ht="12.75">
      <c r="A396" s="123"/>
      <c r="B396" s="571" t="s">
        <v>332</v>
      </c>
      <c r="C396" s="571" t="s">
        <v>331</v>
      </c>
      <c r="D396" s="15" t="s">
        <v>399</v>
      </c>
      <c r="E396" s="11">
        <v>99</v>
      </c>
      <c r="F396" s="12">
        <v>99</v>
      </c>
      <c r="G396" s="12"/>
      <c r="H396" s="11">
        <f>G396/F396*100</f>
        <v>0</v>
      </c>
      <c r="I396" s="571" t="s">
        <v>182</v>
      </c>
      <c r="J396" s="571">
        <v>11</v>
      </c>
      <c r="K396" s="571">
        <v>6</v>
      </c>
      <c r="L396" s="661"/>
    </row>
    <row r="397" spans="1:12" ht="12.75">
      <c r="A397" s="123"/>
      <c r="B397" s="541"/>
      <c r="C397" s="541"/>
      <c r="D397" s="14" t="s">
        <v>400</v>
      </c>
      <c r="E397" s="11"/>
      <c r="F397" s="11"/>
      <c r="G397" s="11"/>
      <c r="H397" s="11"/>
      <c r="I397" s="850"/>
      <c r="J397" s="468"/>
      <c r="K397" s="533"/>
      <c r="L397" s="578"/>
    </row>
    <row r="398" spans="1:12" ht="12.75">
      <c r="A398" s="123"/>
      <c r="B398" s="541"/>
      <c r="C398" s="541"/>
      <c r="D398" s="14" t="s">
        <v>401</v>
      </c>
      <c r="E398" s="11"/>
      <c r="F398" s="11"/>
      <c r="G398" s="11"/>
      <c r="H398" s="11"/>
      <c r="I398" s="850"/>
      <c r="J398" s="468"/>
      <c r="K398" s="533"/>
      <c r="L398" s="578"/>
    </row>
    <row r="399" spans="1:12" ht="12.75">
      <c r="A399" s="123"/>
      <c r="B399" s="541"/>
      <c r="C399" s="541"/>
      <c r="D399" s="23" t="s">
        <v>402</v>
      </c>
      <c r="E399" s="11"/>
      <c r="F399" s="11"/>
      <c r="G399" s="11"/>
      <c r="H399" s="11"/>
      <c r="I399" s="850"/>
      <c r="J399" s="468"/>
      <c r="K399" s="533"/>
      <c r="L399" s="578"/>
    </row>
    <row r="400" spans="1:12" ht="12.75">
      <c r="A400" s="123"/>
      <c r="B400" s="529"/>
      <c r="C400" s="529"/>
      <c r="D400" s="9" t="s">
        <v>403</v>
      </c>
      <c r="E400" s="16">
        <f>E396+E397+E398+E399</f>
        <v>99</v>
      </c>
      <c r="F400" s="18">
        <f>F396+F397+F398+F399</f>
        <v>99</v>
      </c>
      <c r="G400" s="18">
        <f>G396+G397+G398+G399</f>
        <v>0</v>
      </c>
      <c r="H400" s="16">
        <f>H396+H397+H398+H399</f>
        <v>0</v>
      </c>
      <c r="I400" s="851"/>
      <c r="J400" s="469"/>
      <c r="K400" s="534"/>
      <c r="L400" s="572"/>
    </row>
    <row r="401" spans="1:12" ht="12.75">
      <c r="A401" s="123"/>
      <c r="B401" s="571" t="s">
        <v>335</v>
      </c>
      <c r="C401" s="571" t="s">
        <v>336</v>
      </c>
      <c r="D401" s="15" t="s">
        <v>399</v>
      </c>
      <c r="E401" s="11">
        <v>100</v>
      </c>
      <c r="F401" s="11">
        <v>122.1</v>
      </c>
      <c r="G401" s="92">
        <v>112.066</v>
      </c>
      <c r="H401" s="11">
        <f>G401/F401*100</f>
        <v>91.78214578214579</v>
      </c>
      <c r="I401" s="571" t="s">
        <v>183</v>
      </c>
      <c r="J401" s="571">
        <v>65</v>
      </c>
      <c r="K401" s="571">
        <v>31</v>
      </c>
      <c r="L401" s="588"/>
    </row>
    <row r="402" spans="1:12" ht="12.75">
      <c r="A402" s="123"/>
      <c r="B402" s="541"/>
      <c r="C402" s="541"/>
      <c r="D402" s="14" t="s">
        <v>400</v>
      </c>
      <c r="E402" s="11"/>
      <c r="F402" s="11"/>
      <c r="G402" s="11"/>
      <c r="H402" s="11"/>
      <c r="I402" s="468"/>
      <c r="J402" s="841"/>
      <c r="K402" s="541"/>
      <c r="L402" s="512"/>
    </row>
    <row r="403" spans="1:12" ht="12.75">
      <c r="A403" s="123"/>
      <c r="B403" s="541"/>
      <c r="C403" s="541"/>
      <c r="D403" s="14" t="s">
        <v>401</v>
      </c>
      <c r="E403" s="11"/>
      <c r="F403" s="11"/>
      <c r="G403" s="11"/>
      <c r="H403" s="11"/>
      <c r="I403" s="468"/>
      <c r="J403" s="841"/>
      <c r="K403" s="541"/>
      <c r="L403" s="512"/>
    </row>
    <row r="404" spans="1:12" ht="12.75">
      <c r="A404" s="123"/>
      <c r="B404" s="541"/>
      <c r="C404" s="541"/>
      <c r="D404" s="23" t="s">
        <v>402</v>
      </c>
      <c r="E404" s="11"/>
      <c r="F404" s="11"/>
      <c r="G404" s="11"/>
      <c r="H404" s="11"/>
      <c r="I404" s="468"/>
      <c r="J404" s="841"/>
      <c r="K404" s="541"/>
      <c r="L404" s="512"/>
    </row>
    <row r="405" spans="1:12" ht="12.75">
      <c r="A405" s="123"/>
      <c r="B405" s="529"/>
      <c r="C405" s="529"/>
      <c r="D405" s="9" t="s">
        <v>403</v>
      </c>
      <c r="E405" s="16">
        <f>E401+E402+E403+E404</f>
        <v>100</v>
      </c>
      <c r="F405" s="16">
        <f>F401+F402+F403+F404</f>
        <v>122.1</v>
      </c>
      <c r="G405" s="16">
        <f>G401+G402+G403+G404</f>
        <v>112.066</v>
      </c>
      <c r="H405" s="16">
        <f>H401+H402+H403+H404</f>
        <v>91.78214578214579</v>
      </c>
      <c r="I405" s="469"/>
      <c r="J405" s="835"/>
      <c r="K405" s="529"/>
      <c r="L405" s="589"/>
    </row>
    <row r="406" spans="1:12" ht="12.75">
      <c r="A406" s="123"/>
      <c r="B406" s="486" t="s">
        <v>169</v>
      </c>
      <c r="C406" s="571" t="s">
        <v>336</v>
      </c>
      <c r="D406" s="15" t="s">
        <v>399</v>
      </c>
      <c r="E406" s="11">
        <v>150</v>
      </c>
      <c r="F406" s="92">
        <v>127.9</v>
      </c>
      <c r="G406" s="92">
        <v>41.475</v>
      </c>
      <c r="H406" s="11">
        <f>G406/F406*100</f>
        <v>32.427677873338546</v>
      </c>
      <c r="I406" s="571" t="s">
        <v>339</v>
      </c>
      <c r="J406" s="571">
        <v>52.2</v>
      </c>
      <c r="K406" s="571">
        <v>53</v>
      </c>
      <c r="L406" s="598"/>
    </row>
    <row r="407" spans="1:12" ht="12.75">
      <c r="A407" s="123"/>
      <c r="B407" s="487"/>
      <c r="C407" s="541"/>
      <c r="D407" s="14" t="s">
        <v>400</v>
      </c>
      <c r="E407" s="11"/>
      <c r="F407" s="11"/>
      <c r="G407" s="11"/>
      <c r="H407" s="11"/>
      <c r="I407" s="585"/>
      <c r="J407" s="578"/>
      <c r="K407" s="578"/>
      <c r="L407" s="585"/>
    </row>
    <row r="408" spans="1:12" ht="12.75">
      <c r="A408" s="123"/>
      <c r="B408" s="487"/>
      <c r="C408" s="541"/>
      <c r="D408" s="14" t="s">
        <v>401</v>
      </c>
      <c r="E408" s="11"/>
      <c r="F408" s="11"/>
      <c r="G408" s="11"/>
      <c r="H408" s="11"/>
      <c r="I408" s="585"/>
      <c r="J408" s="578"/>
      <c r="K408" s="578"/>
      <c r="L408" s="585"/>
    </row>
    <row r="409" spans="1:12" ht="12.75">
      <c r="A409" s="123"/>
      <c r="B409" s="487"/>
      <c r="C409" s="541"/>
      <c r="D409" s="23" t="s">
        <v>402</v>
      </c>
      <c r="E409" s="11"/>
      <c r="F409" s="11"/>
      <c r="G409" s="11"/>
      <c r="H409" s="11"/>
      <c r="I409" s="585"/>
      <c r="J409" s="578"/>
      <c r="K409" s="578"/>
      <c r="L409" s="585"/>
    </row>
    <row r="410" spans="1:12" ht="12.75">
      <c r="A410" s="123"/>
      <c r="B410" s="487"/>
      <c r="C410" s="541"/>
      <c r="D410" s="9" t="s">
        <v>403</v>
      </c>
      <c r="E410" s="16">
        <f>E406+E407+E408+E409</f>
        <v>150</v>
      </c>
      <c r="F410" s="311">
        <f>F406+F407+F408+F409</f>
        <v>127.9</v>
      </c>
      <c r="G410" s="311">
        <f>G406+G407+G408+G409</f>
        <v>41.475</v>
      </c>
      <c r="H410" s="16">
        <f>H406+H407+H408+H409</f>
        <v>32.427677873338546</v>
      </c>
      <c r="I410" s="571" t="s">
        <v>178</v>
      </c>
      <c r="J410" s="571">
        <v>20080</v>
      </c>
      <c r="K410" s="571">
        <v>8606</v>
      </c>
      <c r="L410" s="599"/>
    </row>
    <row r="411" spans="1:12" ht="24">
      <c r="A411" s="123"/>
      <c r="B411" s="663"/>
      <c r="C411" s="578"/>
      <c r="D411" s="91" t="s">
        <v>359</v>
      </c>
      <c r="E411" s="313">
        <f>E400+E405+E410</f>
        <v>349</v>
      </c>
      <c r="F411" s="16">
        <f>F400+F405+F410</f>
        <v>349</v>
      </c>
      <c r="G411" s="16">
        <f>G400+G405+G410</f>
        <v>153.541</v>
      </c>
      <c r="H411" s="16">
        <f>G411/F411*100</f>
        <v>43.9945558739255</v>
      </c>
      <c r="I411" s="585"/>
      <c r="J411" s="578"/>
      <c r="K411" s="578"/>
      <c r="L411" s="585"/>
    </row>
    <row r="412" spans="1:12" ht="12.75">
      <c r="A412" s="123"/>
      <c r="B412" s="664"/>
      <c r="C412" s="572"/>
      <c r="D412" s="91" t="s">
        <v>399</v>
      </c>
      <c r="E412" s="313">
        <f>E396+E401+E406</f>
        <v>349</v>
      </c>
      <c r="F412" s="16">
        <f>F396+F401+F406</f>
        <v>349</v>
      </c>
      <c r="G412" s="16">
        <f>G396+G401+G406</f>
        <v>153.541</v>
      </c>
      <c r="H412" s="16">
        <f>G412/F412*100</f>
        <v>43.9945558739255</v>
      </c>
      <c r="I412" s="586"/>
      <c r="J412" s="572"/>
      <c r="K412" s="572"/>
      <c r="L412" s="586"/>
    </row>
    <row r="413" spans="1:12" ht="12.75">
      <c r="A413" s="123"/>
      <c r="B413" s="594" t="s">
        <v>171</v>
      </c>
      <c r="C413" s="595"/>
      <c r="D413" s="595"/>
      <c r="E413" s="595"/>
      <c r="F413" s="595"/>
      <c r="G413" s="595"/>
      <c r="H413" s="595"/>
      <c r="I413" s="571" t="s">
        <v>181</v>
      </c>
      <c r="J413" s="571">
        <v>470</v>
      </c>
      <c r="K413" s="571">
        <v>240</v>
      </c>
      <c r="L413" s="597"/>
    </row>
    <row r="414" spans="1:12" ht="15.75" customHeight="1">
      <c r="A414" s="123"/>
      <c r="B414" s="571" t="s">
        <v>364</v>
      </c>
      <c r="C414" s="571" t="s">
        <v>365</v>
      </c>
      <c r="D414" s="15" t="s">
        <v>399</v>
      </c>
      <c r="E414" s="11">
        <v>0</v>
      </c>
      <c r="F414" s="11">
        <v>1928</v>
      </c>
      <c r="G414" s="11">
        <v>1928</v>
      </c>
      <c r="H414" s="11">
        <f>G414/F414*100</f>
        <v>100</v>
      </c>
      <c r="I414" s="585"/>
      <c r="J414" s="585"/>
      <c r="K414" s="578"/>
      <c r="L414" s="585"/>
    </row>
    <row r="415" spans="1:12" ht="15.75" customHeight="1">
      <c r="A415" s="123"/>
      <c r="B415" s="541"/>
      <c r="C415" s="541"/>
      <c r="D415" s="14" t="s">
        <v>400</v>
      </c>
      <c r="E415" s="16"/>
      <c r="F415" s="16"/>
      <c r="G415" s="16"/>
      <c r="H415" s="16"/>
      <c r="I415" s="585"/>
      <c r="J415" s="585"/>
      <c r="K415" s="578"/>
      <c r="L415" s="585"/>
    </row>
    <row r="416" spans="1:12" ht="15.75" customHeight="1">
      <c r="A416" s="123"/>
      <c r="B416" s="541"/>
      <c r="C416" s="541"/>
      <c r="D416" s="14" t="s">
        <v>401</v>
      </c>
      <c r="E416" s="16"/>
      <c r="F416" s="16"/>
      <c r="G416" s="16"/>
      <c r="H416" s="16"/>
      <c r="I416" s="586"/>
      <c r="J416" s="586"/>
      <c r="K416" s="572"/>
      <c r="L416" s="586"/>
    </row>
    <row r="417" spans="1:12" ht="15.75" customHeight="1">
      <c r="A417" s="123"/>
      <c r="B417" s="541"/>
      <c r="C417" s="541"/>
      <c r="D417" s="23" t="s">
        <v>402</v>
      </c>
      <c r="E417" s="16"/>
      <c r="F417" s="16"/>
      <c r="G417" s="16"/>
      <c r="H417" s="16"/>
      <c r="I417" s="571" t="s">
        <v>177</v>
      </c>
      <c r="J417" s="571">
        <v>124</v>
      </c>
      <c r="K417" s="571">
        <v>65</v>
      </c>
      <c r="L417" s="588"/>
    </row>
    <row r="418" spans="1:12" ht="23.25" customHeight="1">
      <c r="A418" s="123"/>
      <c r="B418" s="541"/>
      <c r="C418" s="541"/>
      <c r="D418" s="9" t="s">
        <v>403</v>
      </c>
      <c r="E418" s="16">
        <f>E414+E415+E416+E417</f>
        <v>0</v>
      </c>
      <c r="F418" s="16">
        <f>F414+F415+F416+F417</f>
        <v>1928</v>
      </c>
      <c r="G418" s="16">
        <f>G414+G415+G416+G417</f>
        <v>1928</v>
      </c>
      <c r="H418" s="16">
        <f>G418/F418*100</f>
        <v>100</v>
      </c>
      <c r="I418" s="572"/>
      <c r="J418" s="572"/>
      <c r="K418" s="572"/>
      <c r="L418" s="589"/>
    </row>
    <row r="419" spans="1:12" ht="24">
      <c r="A419" s="123"/>
      <c r="B419" s="578"/>
      <c r="C419" s="578"/>
      <c r="D419" s="91" t="s">
        <v>359</v>
      </c>
      <c r="E419" s="16">
        <f>E418</f>
        <v>0</v>
      </c>
      <c r="F419" s="16">
        <f>F418</f>
        <v>1928</v>
      </c>
      <c r="G419" s="16">
        <f>G418</f>
        <v>1928</v>
      </c>
      <c r="H419" s="16">
        <f>G419/F419*100</f>
        <v>100</v>
      </c>
      <c r="I419" s="571" t="s">
        <v>179</v>
      </c>
      <c r="J419" s="646">
        <v>80</v>
      </c>
      <c r="K419" s="571">
        <v>42</v>
      </c>
      <c r="L419" s="588"/>
    </row>
    <row r="420" spans="1:12" ht="12.75">
      <c r="A420" s="123"/>
      <c r="B420" s="572"/>
      <c r="C420" s="572"/>
      <c r="D420" s="91" t="s">
        <v>399</v>
      </c>
      <c r="E420" s="16">
        <f>E414</f>
        <v>0</v>
      </c>
      <c r="F420" s="16">
        <f>F414</f>
        <v>1928</v>
      </c>
      <c r="G420" s="16">
        <f>G414</f>
        <v>1928</v>
      </c>
      <c r="H420" s="16">
        <f>G420/F420*100</f>
        <v>100</v>
      </c>
      <c r="I420" s="541"/>
      <c r="J420" s="617"/>
      <c r="K420" s="541"/>
      <c r="L420" s="585"/>
    </row>
    <row r="421" spans="1:12" ht="12.75">
      <c r="A421" s="123"/>
      <c r="B421" s="594" t="s">
        <v>170</v>
      </c>
      <c r="C421" s="595"/>
      <c r="D421" s="595"/>
      <c r="E421" s="595"/>
      <c r="F421" s="595"/>
      <c r="G421" s="595"/>
      <c r="H421" s="596"/>
      <c r="I421" s="541"/>
      <c r="J421" s="617"/>
      <c r="K421" s="541"/>
      <c r="L421" s="585"/>
    </row>
    <row r="422" spans="1:12" ht="12.75">
      <c r="A422" s="123"/>
      <c r="B422" s="571" t="s">
        <v>337</v>
      </c>
      <c r="C422" s="571" t="s">
        <v>336</v>
      </c>
      <c r="D422" s="15" t="s">
        <v>399</v>
      </c>
      <c r="E422" s="11">
        <v>300</v>
      </c>
      <c r="F422" s="12">
        <v>953</v>
      </c>
      <c r="G422" s="12">
        <v>553</v>
      </c>
      <c r="H422" s="11">
        <f>G422/F422*100</f>
        <v>58.02728226652676</v>
      </c>
      <c r="I422" s="541"/>
      <c r="J422" s="617"/>
      <c r="K422" s="541"/>
      <c r="L422" s="585"/>
    </row>
    <row r="423" spans="1:12" ht="12.75">
      <c r="A423" s="123"/>
      <c r="B423" s="541"/>
      <c r="C423" s="541"/>
      <c r="D423" s="14" t="s">
        <v>400</v>
      </c>
      <c r="E423" s="11"/>
      <c r="F423" s="11"/>
      <c r="G423" s="12"/>
      <c r="H423" s="11"/>
      <c r="I423" s="529"/>
      <c r="J423" s="611"/>
      <c r="K423" s="529"/>
      <c r="L423" s="586"/>
    </row>
    <row r="424" spans="1:12" ht="12.75">
      <c r="A424" s="123"/>
      <c r="B424" s="541"/>
      <c r="C424" s="541"/>
      <c r="D424" s="14" t="s">
        <v>401</v>
      </c>
      <c r="E424" s="11"/>
      <c r="F424" s="11"/>
      <c r="G424" s="12"/>
      <c r="H424" s="11"/>
      <c r="I424" s="571" t="s">
        <v>180</v>
      </c>
      <c r="J424" s="581">
        <v>6</v>
      </c>
      <c r="K424" s="581">
        <v>4</v>
      </c>
      <c r="L424" s="591"/>
    </row>
    <row r="425" spans="1:12" ht="12.75">
      <c r="A425" s="123"/>
      <c r="B425" s="541"/>
      <c r="C425" s="541"/>
      <c r="D425" s="23" t="s">
        <v>402</v>
      </c>
      <c r="E425" s="11"/>
      <c r="F425" s="11"/>
      <c r="G425" s="12"/>
      <c r="H425" s="11"/>
      <c r="I425" s="578"/>
      <c r="J425" s="590"/>
      <c r="K425" s="590"/>
      <c r="L425" s="592"/>
    </row>
    <row r="426" spans="1:12" ht="20.25" customHeight="1">
      <c r="A426" s="123"/>
      <c r="B426" s="541"/>
      <c r="C426" s="541"/>
      <c r="D426" s="9" t="s">
        <v>403</v>
      </c>
      <c r="E426" s="312">
        <f>E422+E423+E424+E425</f>
        <v>300</v>
      </c>
      <c r="F426" s="280">
        <f>F422+F423+F424+F425</f>
        <v>953</v>
      </c>
      <c r="G426" s="18">
        <f>G422+G423+G424+G425</f>
        <v>553</v>
      </c>
      <c r="H426" s="312">
        <f>G426/F426*100</f>
        <v>58.02728226652676</v>
      </c>
      <c r="I426" s="572"/>
      <c r="J426" s="582"/>
      <c r="K426" s="582"/>
      <c r="L426" s="593"/>
    </row>
    <row r="427" spans="1:12" ht="24">
      <c r="A427" s="123"/>
      <c r="B427" s="585"/>
      <c r="C427" s="585"/>
      <c r="D427" s="9" t="s">
        <v>359</v>
      </c>
      <c r="E427" s="312">
        <f>E426</f>
        <v>300</v>
      </c>
      <c r="F427" s="280">
        <f>F426</f>
        <v>953</v>
      </c>
      <c r="G427" s="280">
        <f>G426</f>
        <v>553</v>
      </c>
      <c r="H427" s="280">
        <f>G427/F427*100</f>
        <v>58.02728226652676</v>
      </c>
      <c r="I427" s="6"/>
      <c r="J427" s="4"/>
      <c r="K427" s="4"/>
      <c r="L427" s="142"/>
    </row>
    <row r="428" spans="1:12" ht="12.75">
      <c r="A428" s="123"/>
      <c r="B428" s="586"/>
      <c r="C428" s="586"/>
      <c r="D428" s="9" t="s">
        <v>399</v>
      </c>
      <c r="E428" s="312">
        <f>E422</f>
        <v>300</v>
      </c>
      <c r="F428" s="280">
        <f>F422</f>
        <v>953</v>
      </c>
      <c r="G428" s="280">
        <f>G422</f>
        <v>553</v>
      </c>
      <c r="H428" s="280">
        <f>G428/F428*100</f>
        <v>58.02728226652676</v>
      </c>
      <c r="I428" s="6"/>
      <c r="J428" s="4"/>
      <c r="K428" s="4"/>
      <c r="L428" s="142"/>
    </row>
    <row r="429" spans="1:12" ht="12.75">
      <c r="A429" s="123"/>
      <c r="B429" s="658" t="s">
        <v>176</v>
      </c>
      <c r="C429" s="567"/>
      <c r="D429" s="567"/>
      <c r="E429" s="567"/>
      <c r="F429" s="567"/>
      <c r="G429" s="567"/>
      <c r="H429" s="567"/>
      <c r="I429" s="551"/>
      <c r="J429" s="551"/>
      <c r="K429" s="551"/>
      <c r="L429" s="551"/>
    </row>
    <row r="430" spans="1:12" ht="12.75">
      <c r="A430" s="123"/>
      <c r="B430" s="541" t="s">
        <v>172</v>
      </c>
      <c r="C430" s="541" t="s">
        <v>336</v>
      </c>
      <c r="D430" s="316" t="s">
        <v>399</v>
      </c>
      <c r="E430" s="317">
        <v>120</v>
      </c>
      <c r="F430" s="317">
        <v>40</v>
      </c>
      <c r="G430" s="317">
        <v>40</v>
      </c>
      <c r="H430" s="318">
        <f>G430/F430*100</f>
        <v>100</v>
      </c>
      <c r="I430" s="4"/>
      <c r="J430" s="4"/>
      <c r="K430" s="4"/>
      <c r="L430" s="142"/>
    </row>
    <row r="431" spans="1:12" ht="12.75">
      <c r="A431" s="123"/>
      <c r="B431" s="585"/>
      <c r="C431" s="578"/>
      <c r="D431" s="14" t="s">
        <v>400</v>
      </c>
      <c r="E431" s="193"/>
      <c r="F431" s="193"/>
      <c r="G431" s="193"/>
      <c r="H431" s="137"/>
      <c r="I431" s="4"/>
      <c r="J431" s="4"/>
      <c r="K431" s="4"/>
      <c r="L431" s="552"/>
    </row>
    <row r="432" spans="1:12" ht="12.75">
      <c r="A432" s="123"/>
      <c r="B432" s="585"/>
      <c r="C432" s="578"/>
      <c r="D432" s="14" t="s">
        <v>401</v>
      </c>
      <c r="E432" s="193"/>
      <c r="F432" s="193"/>
      <c r="G432" s="193"/>
      <c r="H432" s="137"/>
      <c r="I432" s="4"/>
      <c r="J432" s="4"/>
      <c r="K432" s="4"/>
      <c r="L432" s="552"/>
    </row>
    <row r="433" spans="1:12" ht="12.75">
      <c r="A433" s="123"/>
      <c r="B433" s="585"/>
      <c r="C433" s="578"/>
      <c r="D433" s="23" t="s">
        <v>402</v>
      </c>
      <c r="E433" s="193"/>
      <c r="F433" s="193"/>
      <c r="G433" s="193"/>
      <c r="H433" s="137"/>
      <c r="I433" s="4"/>
      <c r="J433" s="4"/>
      <c r="K433" s="4"/>
      <c r="L433" s="552"/>
    </row>
    <row r="434" spans="1:12" ht="12.75">
      <c r="A434" s="123"/>
      <c r="B434" s="586"/>
      <c r="C434" s="572"/>
      <c r="D434" s="9" t="s">
        <v>403</v>
      </c>
      <c r="E434" s="312">
        <f>E430+E431+E432+E433</f>
        <v>120</v>
      </c>
      <c r="F434" s="312">
        <f>F430+F431+F432+F433</f>
        <v>40</v>
      </c>
      <c r="G434" s="312">
        <f>G430+G431+G432+G433</f>
        <v>40</v>
      </c>
      <c r="H434" s="280">
        <f>G434/F434*100</f>
        <v>100</v>
      </c>
      <c r="I434" s="4"/>
      <c r="J434" s="4"/>
      <c r="K434" s="4"/>
      <c r="L434" s="552"/>
    </row>
    <row r="435" spans="1:12" ht="12.75">
      <c r="A435" s="123"/>
      <c r="B435" s="571" t="s">
        <v>173</v>
      </c>
      <c r="C435" s="571" t="s">
        <v>336</v>
      </c>
      <c r="D435" s="15" t="s">
        <v>399</v>
      </c>
      <c r="E435" s="314">
        <v>100</v>
      </c>
      <c r="F435" s="314">
        <v>80</v>
      </c>
      <c r="G435" s="314">
        <v>40</v>
      </c>
      <c r="H435" s="315">
        <f>G435/F435*100</f>
        <v>50</v>
      </c>
      <c r="I435" s="4"/>
      <c r="J435" s="4"/>
      <c r="K435" s="4"/>
      <c r="L435" s="186"/>
    </row>
    <row r="436" spans="1:12" ht="12.75">
      <c r="A436" s="123"/>
      <c r="B436" s="541"/>
      <c r="C436" s="578"/>
      <c r="D436" s="14" t="s">
        <v>400</v>
      </c>
      <c r="E436" s="312"/>
      <c r="F436" s="312"/>
      <c r="G436" s="312"/>
      <c r="H436" s="280"/>
      <c r="I436" s="4"/>
      <c r="J436" s="4"/>
      <c r="K436" s="4"/>
      <c r="L436" s="186"/>
    </row>
    <row r="437" spans="1:12" ht="12.75">
      <c r="A437" s="123"/>
      <c r="B437" s="541"/>
      <c r="C437" s="578"/>
      <c r="D437" s="14" t="s">
        <v>401</v>
      </c>
      <c r="E437" s="312"/>
      <c r="F437" s="312"/>
      <c r="G437" s="312"/>
      <c r="H437" s="280"/>
      <c r="I437" s="4"/>
      <c r="J437" s="4"/>
      <c r="K437" s="4"/>
      <c r="L437" s="186"/>
    </row>
    <row r="438" spans="1:12" ht="12.75">
      <c r="A438" s="123"/>
      <c r="B438" s="541"/>
      <c r="C438" s="578"/>
      <c r="D438" s="23" t="s">
        <v>402</v>
      </c>
      <c r="E438" s="312"/>
      <c r="F438" s="312"/>
      <c r="G438" s="312"/>
      <c r="H438" s="280"/>
      <c r="I438" s="4"/>
      <c r="J438" s="4"/>
      <c r="K438" s="4"/>
      <c r="L438" s="186"/>
    </row>
    <row r="439" spans="1:12" ht="21" customHeight="1">
      <c r="A439" s="123"/>
      <c r="B439" s="529"/>
      <c r="C439" s="572"/>
      <c r="D439" s="9" t="s">
        <v>403</v>
      </c>
      <c r="E439" s="312">
        <f>E435+E436+E437+E438</f>
        <v>100</v>
      </c>
      <c r="F439" s="312">
        <f>F435+F436+F437+F438</f>
        <v>80</v>
      </c>
      <c r="G439" s="312">
        <f>G435+G436+G437+G438</f>
        <v>40</v>
      </c>
      <c r="H439" s="280">
        <f>G439/F439*100</f>
        <v>50</v>
      </c>
      <c r="I439" s="4"/>
      <c r="J439" s="4"/>
      <c r="K439" s="4"/>
      <c r="L439" s="186"/>
    </row>
    <row r="440" spans="1:12" ht="12.75" customHeight="1">
      <c r="A440" s="123"/>
      <c r="B440" s="571" t="s">
        <v>174</v>
      </c>
      <c r="C440" s="571" t="s">
        <v>336</v>
      </c>
      <c r="D440" s="15" t="s">
        <v>399</v>
      </c>
      <c r="E440" s="314">
        <v>100</v>
      </c>
      <c r="F440" s="314">
        <v>137</v>
      </c>
      <c r="G440" s="315">
        <v>68.5</v>
      </c>
      <c r="H440" s="315">
        <f>G440/F440*100</f>
        <v>50</v>
      </c>
      <c r="I440" s="4"/>
      <c r="J440" s="6"/>
      <c r="K440" s="553"/>
      <c r="L440" s="142"/>
    </row>
    <row r="441" spans="1:12" ht="16.5" customHeight="1">
      <c r="A441" s="123"/>
      <c r="B441" s="541"/>
      <c r="C441" s="578"/>
      <c r="D441" s="14" t="s">
        <v>400</v>
      </c>
      <c r="E441" s="312"/>
      <c r="F441" s="312"/>
      <c r="G441" s="312"/>
      <c r="H441" s="280"/>
      <c r="I441" s="4"/>
      <c r="J441" s="6"/>
      <c r="K441" s="553"/>
      <c r="L441" s="142"/>
    </row>
    <row r="442" spans="1:12" ht="12.75" customHeight="1">
      <c r="A442" s="123"/>
      <c r="B442" s="541"/>
      <c r="C442" s="578"/>
      <c r="D442" s="14" t="s">
        <v>401</v>
      </c>
      <c r="E442" s="312"/>
      <c r="F442" s="312"/>
      <c r="G442" s="312"/>
      <c r="H442" s="280"/>
      <c r="I442" s="4"/>
      <c r="J442" s="6"/>
      <c r="K442" s="553"/>
      <c r="L442" s="142"/>
    </row>
    <row r="443" spans="1:12" ht="13.5" customHeight="1">
      <c r="A443" s="123"/>
      <c r="B443" s="541"/>
      <c r="C443" s="578"/>
      <c r="D443" s="23" t="s">
        <v>402</v>
      </c>
      <c r="E443" s="312"/>
      <c r="F443" s="312"/>
      <c r="G443" s="312"/>
      <c r="H443" s="280"/>
      <c r="I443" s="4"/>
      <c r="J443" s="6"/>
      <c r="K443" s="553"/>
      <c r="L443" s="142"/>
    </row>
    <row r="444" spans="1:12" ht="15.75" customHeight="1">
      <c r="A444" s="123"/>
      <c r="B444" s="529"/>
      <c r="C444" s="572"/>
      <c r="D444" s="9" t="s">
        <v>403</v>
      </c>
      <c r="E444" s="312">
        <f>E440+E441+E442+E443</f>
        <v>100</v>
      </c>
      <c r="F444" s="312">
        <f>F440+F441+F442+F443</f>
        <v>137</v>
      </c>
      <c r="G444" s="280">
        <f>G440+G441+G442+G443</f>
        <v>68.5</v>
      </c>
      <c r="H444" s="280">
        <f>G444/F444*100</f>
        <v>50</v>
      </c>
      <c r="I444" s="4"/>
      <c r="J444" s="6"/>
      <c r="K444" s="553"/>
      <c r="L444" s="142"/>
    </row>
    <row r="445" spans="1:12" ht="13.5" customHeight="1">
      <c r="A445" s="123"/>
      <c r="B445" s="571" t="s">
        <v>338</v>
      </c>
      <c r="C445" s="571" t="s">
        <v>336</v>
      </c>
      <c r="D445" s="15" t="s">
        <v>399</v>
      </c>
      <c r="E445" s="314">
        <v>200</v>
      </c>
      <c r="F445" s="312"/>
      <c r="G445" s="312"/>
      <c r="H445" s="280"/>
      <c r="I445" s="142"/>
      <c r="J445" s="142"/>
      <c r="K445" s="142"/>
      <c r="L445" s="142"/>
    </row>
    <row r="446" spans="1:12" ht="13.5" customHeight="1">
      <c r="A446" s="123"/>
      <c r="B446" s="541"/>
      <c r="C446" s="578"/>
      <c r="D446" s="14" t="s">
        <v>400</v>
      </c>
      <c r="E446" s="312"/>
      <c r="F446" s="312"/>
      <c r="G446" s="312"/>
      <c r="H446" s="280"/>
      <c r="I446" s="142"/>
      <c r="J446" s="142"/>
      <c r="K446" s="142"/>
      <c r="L446" s="142"/>
    </row>
    <row r="447" spans="1:12" ht="12.75" customHeight="1">
      <c r="A447" s="123"/>
      <c r="B447" s="541"/>
      <c r="C447" s="578"/>
      <c r="D447" s="14" t="s">
        <v>401</v>
      </c>
      <c r="E447" s="312"/>
      <c r="F447" s="312"/>
      <c r="G447" s="312"/>
      <c r="H447" s="280"/>
      <c r="I447" s="142"/>
      <c r="J447" s="142"/>
      <c r="K447" s="142"/>
      <c r="L447" s="142"/>
    </row>
    <row r="448" spans="1:12" ht="14.25" customHeight="1">
      <c r="A448" s="123"/>
      <c r="B448" s="541"/>
      <c r="C448" s="578"/>
      <c r="D448" s="23" t="s">
        <v>402</v>
      </c>
      <c r="E448" s="312"/>
      <c r="F448" s="312"/>
      <c r="G448" s="312"/>
      <c r="H448" s="280"/>
      <c r="I448" s="142"/>
      <c r="J448" s="142"/>
      <c r="K448" s="142"/>
      <c r="L448" s="142"/>
    </row>
    <row r="449" spans="1:12" ht="15.75" customHeight="1">
      <c r="A449" s="123"/>
      <c r="B449" s="529"/>
      <c r="C449" s="572"/>
      <c r="D449" s="9" t="s">
        <v>403</v>
      </c>
      <c r="E449" s="312">
        <f>E445+E446+E447+E448</f>
        <v>200</v>
      </c>
      <c r="F449" s="312">
        <f>F445+F446+F447+F448</f>
        <v>0</v>
      </c>
      <c r="G449" s="312">
        <f>G445+G446+G447+G448</f>
        <v>0</v>
      </c>
      <c r="H449" s="280" t="e">
        <f>G449/F449*100</f>
        <v>#DIV/0!</v>
      </c>
      <c r="I449" s="142"/>
      <c r="J449" s="142"/>
      <c r="K449" s="142"/>
      <c r="L449" s="142"/>
    </row>
    <row r="450" spans="1:12" ht="15" customHeight="1">
      <c r="A450" s="123"/>
      <c r="B450" s="571" t="s">
        <v>175</v>
      </c>
      <c r="C450" s="571" t="s">
        <v>336</v>
      </c>
      <c r="D450" s="15" t="s">
        <v>399</v>
      </c>
      <c r="E450" s="312">
        <v>50</v>
      </c>
      <c r="F450" s="312"/>
      <c r="G450" s="312"/>
      <c r="H450" s="280"/>
      <c r="I450" s="142"/>
      <c r="J450" s="142"/>
      <c r="K450" s="142"/>
      <c r="L450" s="142"/>
    </row>
    <row r="451" spans="1:12" ht="12.75">
      <c r="A451" s="123"/>
      <c r="B451" s="585"/>
      <c r="C451" s="578"/>
      <c r="D451" s="14" t="s">
        <v>400</v>
      </c>
      <c r="E451" s="312"/>
      <c r="F451" s="312"/>
      <c r="G451" s="312"/>
      <c r="H451" s="280"/>
      <c r="I451" s="142"/>
      <c r="J451" s="142"/>
      <c r="K451" s="142"/>
      <c r="L451" s="142"/>
    </row>
    <row r="452" spans="1:12" ht="12.75">
      <c r="A452" s="123"/>
      <c r="B452" s="585"/>
      <c r="C452" s="578"/>
      <c r="D452" s="14" t="s">
        <v>401</v>
      </c>
      <c r="E452" s="193"/>
      <c r="F452" s="193"/>
      <c r="G452" s="193"/>
      <c r="H452" s="137"/>
      <c r="I452" s="142"/>
      <c r="J452" s="142"/>
      <c r="K452" s="142"/>
      <c r="L452" s="142"/>
    </row>
    <row r="453" spans="1:12" ht="12.75">
      <c r="A453" s="123"/>
      <c r="B453" s="585"/>
      <c r="C453" s="578"/>
      <c r="D453" s="23" t="s">
        <v>402</v>
      </c>
      <c r="E453" s="193"/>
      <c r="F453" s="193"/>
      <c r="G453" s="193"/>
      <c r="H453" s="137"/>
      <c r="I453" s="142"/>
      <c r="J453" s="142"/>
      <c r="K453" s="142"/>
      <c r="L453" s="142"/>
    </row>
    <row r="454" spans="1:12" ht="12.75">
      <c r="A454" s="123"/>
      <c r="B454" s="585"/>
      <c r="C454" s="578"/>
      <c r="D454" s="9" t="s">
        <v>403</v>
      </c>
      <c r="E454" s="312">
        <f>E450+E451+E452+E453</f>
        <v>50</v>
      </c>
      <c r="F454" s="312">
        <f>F450+F451+F452+F453</f>
        <v>0</v>
      </c>
      <c r="G454" s="312">
        <f>G450+G451+G452+G453</f>
        <v>0</v>
      </c>
      <c r="H454" s="280" t="e">
        <f>G454/F454*100</f>
        <v>#DIV/0!</v>
      </c>
      <c r="I454" s="142"/>
      <c r="J454" s="142"/>
      <c r="K454" s="142"/>
      <c r="L454" s="142"/>
    </row>
    <row r="455" spans="1:12" ht="24">
      <c r="A455" s="123"/>
      <c r="B455" s="585"/>
      <c r="C455" s="578"/>
      <c r="D455" s="9" t="s">
        <v>359</v>
      </c>
      <c r="E455" s="312">
        <f>E434+E439+E444+E449+E454</f>
        <v>570</v>
      </c>
      <c r="F455" s="312">
        <f>F434+F439+F444+F449+F454</f>
        <v>257</v>
      </c>
      <c r="G455" s="280">
        <f>G434+G439+G444+G449+G454</f>
        <v>148.5</v>
      </c>
      <c r="H455" s="280">
        <f>G455/F455*100</f>
        <v>57.78210116731517</v>
      </c>
      <c r="I455" s="142"/>
      <c r="J455" s="142"/>
      <c r="K455" s="142"/>
      <c r="L455" s="142"/>
    </row>
    <row r="456" spans="1:12" ht="12.75">
      <c r="A456" s="123"/>
      <c r="B456" s="585"/>
      <c r="C456" s="578"/>
      <c r="D456" s="9" t="s">
        <v>399</v>
      </c>
      <c r="E456" s="312">
        <f>E430+E435+E440+E445+E450</f>
        <v>570</v>
      </c>
      <c r="F456" s="312">
        <f>F430+F435+F440+F445+F450</f>
        <v>257</v>
      </c>
      <c r="G456" s="280">
        <f>G430+G435+G440+G445+G450</f>
        <v>148.5</v>
      </c>
      <c r="H456" s="280">
        <f>G456/F456*100</f>
        <v>57.78210116731517</v>
      </c>
      <c r="I456" s="142"/>
      <c r="J456" s="142"/>
      <c r="K456" s="142"/>
      <c r="L456" s="142"/>
    </row>
    <row r="457" spans="1:12" ht="24">
      <c r="A457" s="123"/>
      <c r="B457" s="127"/>
      <c r="C457" s="127"/>
      <c r="D457" s="9" t="s">
        <v>114</v>
      </c>
      <c r="E457" s="312">
        <f aca="true" t="shared" si="10" ref="E457:G458">E411+E419+E427+E455</f>
        <v>1219</v>
      </c>
      <c r="F457" s="312">
        <f t="shared" si="10"/>
        <v>3487</v>
      </c>
      <c r="G457" s="280">
        <f t="shared" si="10"/>
        <v>2783.041</v>
      </c>
      <c r="H457" s="280">
        <f>G457/F457*100</f>
        <v>79.8119013478635</v>
      </c>
      <c r="I457" s="142"/>
      <c r="J457" s="142"/>
      <c r="K457" s="142"/>
      <c r="L457" s="142"/>
    </row>
    <row r="458" spans="1:12" ht="12.75">
      <c r="A458" s="123"/>
      <c r="B458" s="128"/>
      <c r="C458" s="128"/>
      <c r="D458" s="9" t="s">
        <v>399</v>
      </c>
      <c r="E458" s="312">
        <f t="shared" si="10"/>
        <v>1219</v>
      </c>
      <c r="F458" s="312">
        <f t="shared" si="10"/>
        <v>3487</v>
      </c>
      <c r="G458" s="280">
        <f t="shared" si="10"/>
        <v>2783.041</v>
      </c>
      <c r="H458" s="280">
        <f>G458/F458*100</f>
        <v>79.8119013478635</v>
      </c>
      <c r="I458" s="142"/>
      <c r="J458" s="142"/>
      <c r="K458" s="142"/>
      <c r="L458" s="142"/>
    </row>
    <row r="459" spans="1:12" ht="25.5" customHeight="1">
      <c r="A459" s="229">
        <v>12</v>
      </c>
      <c r="B459" s="658" t="s">
        <v>79</v>
      </c>
      <c r="C459" s="659"/>
      <c r="D459" s="659"/>
      <c r="E459" s="659"/>
      <c r="F459" s="659"/>
      <c r="G459" s="659"/>
      <c r="H459" s="659"/>
      <c r="I459" s="659"/>
      <c r="J459" s="659"/>
      <c r="K459" s="659"/>
      <c r="L459" s="660"/>
    </row>
    <row r="460" spans="1:12" ht="12.75">
      <c r="A460" s="123"/>
      <c r="B460" s="658" t="s">
        <v>341</v>
      </c>
      <c r="C460" s="659"/>
      <c r="D460" s="659"/>
      <c r="E460" s="659"/>
      <c r="F460" s="659"/>
      <c r="G460" s="659"/>
      <c r="H460" s="659"/>
      <c r="I460" s="659"/>
      <c r="J460" s="659"/>
      <c r="K460" s="659"/>
      <c r="L460" s="660"/>
    </row>
    <row r="461" spans="1:12" ht="12.75">
      <c r="A461" s="123"/>
      <c r="B461" s="571" t="s">
        <v>342</v>
      </c>
      <c r="C461" s="571" t="s">
        <v>343</v>
      </c>
      <c r="D461" s="15" t="s">
        <v>399</v>
      </c>
      <c r="E461" s="11">
        <v>540.1</v>
      </c>
      <c r="F461" s="92">
        <v>540.1</v>
      </c>
      <c r="G461" s="92">
        <v>273.758</v>
      </c>
      <c r="H461" s="11">
        <f>G461/F461*100</f>
        <v>50.68653952971671</v>
      </c>
      <c r="I461" s="571" t="s">
        <v>346</v>
      </c>
      <c r="J461" s="571">
        <v>22</v>
      </c>
      <c r="K461" s="571">
        <v>14</v>
      </c>
      <c r="L461" s="571" t="s">
        <v>281</v>
      </c>
    </row>
    <row r="462" spans="1:12" ht="12.75">
      <c r="A462" s="123"/>
      <c r="B462" s="544"/>
      <c r="C462" s="544"/>
      <c r="D462" s="14" t="s">
        <v>400</v>
      </c>
      <c r="E462" s="11"/>
      <c r="F462" s="11"/>
      <c r="G462" s="11"/>
      <c r="H462" s="11"/>
      <c r="I462" s="541"/>
      <c r="J462" s="541"/>
      <c r="K462" s="541"/>
      <c r="L462" s="541"/>
    </row>
    <row r="463" spans="1:12" ht="14.25" customHeight="1">
      <c r="A463" s="123"/>
      <c r="B463" s="544"/>
      <c r="C463" s="544"/>
      <c r="D463" s="14" t="s">
        <v>401</v>
      </c>
      <c r="E463" s="11"/>
      <c r="F463" s="11"/>
      <c r="G463" s="11"/>
      <c r="H463" s="11"/>
      <c r="I463" s="541"/>
      <c r="J463" s="541"/>
      <c r="K463" s="541"/>
      <c r="L463" s="541"/>
    </row>
    <row r="464" spans="1:12" ht="12.75">
      <c r="A464" s="123"/>
      <c r="B464" s="544"/>
      <c r="C464" s="544"/>
      <c r="D464" s="23" t="s">
        <v>402</v>
      </c>
      <c r="E464" s="11"/>
      <c r="F464" s="11"/>
      <c r="G464" s="11"/>
      <c r="H464" s="11"/>
      <c r="I464" s="530"/>
      <c r="J464" s="541"/>
      <c r="K464" s="541"/>
      <c r="L464" s="541"/>
    </row>
    <row r="465" spans="1:12" ht="12.75">
      <c r="A465" s="123"/>
      <c r="B465" s="545"/>
      <c r="C465" s="545"/>
      <c r="D465" s="9" t="s">
        <v>403</v>
      </c>
      <c r="E465" s="29">
        <f>E462+E461+E463+E464</f>
        <v>540.1</v>
      </c>
      <c r="F465" s="20">
        <f>F462+F461+F463+F464</f>
        <v>540.1</v>
      </c>
      <c r="G465" s="20">
        <f>G462+G461+G463+G464</f>
        <v>273.758</v>
      </c>
      <c r="H465" s="30">
        <f>G465/F465*100</f>
        <v>50.68653952971671</v>
      </c>
      <c r="I465" s="532"/>
      <c r="J465" s="532"/>
      <c r="K465" s="532"/>
      <c r="L465" s="532"/>
    </row>
    <row r="466" spans="1:12" ht="12.75">
      <c r="A466" s="123"/>
      <c r="B466" s="571" t="s">
        <v>80</v>
      </c>
      <c r="C466" s="571" t="s">
        <v>343</v>
      </c>
      <c r="D466" s="15" t="s">
        <v>399</v>
      </c>
      <c r="E466" s="40">
        <v>168.4</v>
      </c>
      <c r="F466" s="37">
        <v>118.4</v>
      </c>
      <c r="G466" s="46">
        <v>98.7</v>
      </c>
      <c r="H466" s="37">
        <f>G466/F466*100</f>
        <v>83.36148648648648</v>
      </c>
      <c r="I466" s="580"/>
      <c r="J466" s="580"/>
      <c r="K466" s="580"/>
      <c r="L466" s="580"/>
    </row>
    <row r="467" spans="1:12" ht="12.75">
      <c r="A467" s="123"/>
      <c r="B467" s="533"/>
      <c r="C467" s="544"/>
      <c r="D467" s="14" t="s">
        <v>400</v>
      </c>
      <c r="E467" s="42"/>
      <c r="F467" s="104"/>
      <c r="G467" s="104"/>
      <c r="H467" s="43"/>
      <c r="I467" s="577"/>
      <c r="J467" s="577"/>
      <c r="K467" s="577"/>
      <c r="L467" s="577"/>
    </row>
    <row r="468" spans="1:12" ht="12.75">
      <c r="A468" s="123"/>
      <c r="B468" s="533"/>
      <c r="C468" s="544"/>
      <c r="D468" s="14" t="s">
        <v>401</v>
      </c>
      <c r="E468" s="42"/>
      <c r="F468" s="104"/>
      <c r="G468" s="104"/>
      <c r="H468" s="43"/>
      <c r="I468" s="571" t="s">
        <v>347</v>
      </c>
      <c r="J468" s="581">
        <v>33.24</v>
      </c>
      <c r="K468" s="581">
        <v>13.484</v>
      </c>
      <c r="L468" s="546"/>
    </row>
    <row r="469" spans="1:12" ht="12.75">
      <c r="A469" s="123"/>
      <c r="B469" s="533"/>
      <c r="C469" s="544"/>
      <c r="D469" s="23" t="s">
        <v>402</v>
      </c>
      <c r="E469" s="42"/>
      <c r="F469" s="104"/>
      <c r="G469" s="104"/>
      <c r="H469" s="43"/>
      <c r="I469" s="533"/>
      <c r="J469" s="544"/>
      <c r="K469" s="544"/>
      <c r="L469" s="536"/>
    </row>
    <row r="470" spans="1:12" ht="12.75">
      <c r="A470" s="123"/>
      <c r="B470" s="534"/>
      <c r="C470" s="545"/>
      <c r="D470" s="9" t="s">
        <v>403</v>
      </c>
      <c r="E470" s="42">
        <f>E466+E467+E468+E469</f>
        <v>168.4</v>
      </c>
      <c r="F470" s="42">
        <f>F466+F467+F468+F469</f>
        <v>118.4</v>
      </c>
      <c r="G470" s="42">
        <f>G466+G467+G468+G469</f>
        <v>98.7</v>
      </c>
      <c r="H470" s="43">
        <f>G470/F470*100</f>
        <v>83.36148648648648</v>
      </c>
      <c r="I470" s="533"/>
      <c r="J470" s="544"/>
      <c r="K470" s="544"/>
      <c r="L470" s="536"/>
    </row>
    <row r="471" spans="1:12" ht="12.75">
      <c r="A471" s="123"/>
      <c r="B471" s="571" t="s">
        <v>81</v>
      </c>
      <c r="C471" s="571" t="s">
        <v>343</v>
      </c>
      <c r="D471" s="15" t="s">
        <v>399</v>
      </c>
      <c r="E471" s="42">
        <v>200</v>
      </c>
      <c r="F471" s="40">
        <v>40</v>
      </c>
      <c r="G471" s="40">
        <v>40</v>
      </c>
      <c r="H471" s="37">
        <f>G471/F471*100</f>
        <v>100</v>
      </c>
      <c r="I471" s="533"/>
      <c r="J471" s="544"/>
      <c r="K471" s="544"/>
      <c r="L471" s="536"/>
    </row>
    <row r="472" spans="1:12" ht="12.75">
      <c r="A472" s="123"/>
      <c r="B472" s="578"/>
      <c r="C472" s="544"/>
      <c r="D472" s="14" t="s">
        <v>400</v>
      </c>
      <c r="E472" s="42"/>
      <c r="F472" s="42"/>
      <c r="G472" s="42"/>
      <c r="H472" s="43"/>
      <c r="I472" s="534"/>
      <c r="J472" s="545"/>
      <c r="K472" s="545"/>
      <c r="L472" s="537"/>
    </row>
    <row r="473" spans="1:12" ht="12.75">
      <c r="A473" s="123"/>
      <c r="B473" s="578"/>
      <c r="C473" s="544"/>
      <c r="D473" s="14" t="s">
        <v>401</v>
      </c>
      <c r="E473" s="42"/>
      <c r="F473" s="42"/>
      <c r="G473" s="42"/>
      <c r="H473" s="43"/>
      <c r="I473" s="116"/>
      <c r="J473" s="166"/>
      <c r="K473" s="166"/>
      <c r="L473" s="166"/>
    </row>
    <row r="474" spans="1:12" ht="12.75">
      <c r="A474" s="123"/>
      <c r="B474" s="578"/>
      <c r="C474" s="544"/>
      <c r="D474" s="23" t="s">
        <v>402</v>
      </c>
      <c r="E474" s="42"/>
      <c r="F474" s="42"/>
      <c r="G474" s="42"/>
      <c r="H474" s="43"/>
      <c r="I474" s="166"/>
      <c r="J474" s="166"/>
      <c r="K474" s="166"/>
      <c r="L474" s="166"/>
    </row>
    <row r="475" spans="1:12" ht="12.75">
      <c r="A475" s="123"/>
      <c r="B475" s="578"/>
      <c r="C475" s="544"/>
      <c r="D475" s="9" t="s">
        <v>403</v>
      </c>
      <c r="E475" s="42">
        <f>SUM(E471:E474)</f>
        <v>200</v>
      </c>
      <c r="F475" s="42">
        <f>SUM(F471:F474)</f>
        <v>40</v>
      </c>
      <c r="G475" s="42">
        <f>SUM(G471:G474)</f>
        <v>40</v>
      </c>
      <c r="H475" s="43">
        <f>G475/F475*100</f>
        <v>100</v>
      </c>
      <c r="I475" s="166"/>
      <c r="J475" s="166"/>
      <c r="K475" s="166"/>
      <c r="L475" s="166"/>
    </row>
    <row r="476" spans="1:12" ht="12.75">
      <c r="A476" s="123"/>
      <c r="B476" s="571" t="s">
        <v>82</v>
      </c>
      <c r="C476" s="571" t="s">
        <v>343</v>
      </c>
      <c r="D476" s="15" t="s">
        <v>399</v>
      </c>
      <c r="E476" s="42">
        <v>280</v>
      </c>
      <c r="F476" s="40">
        <v>126</v>
      </c>
      <c r="G476" s="40">
        <v>126</v>
      </c>
      <c r="H476" s="43">
        <f>G476/F476*100</f>
        <v>100</v>
      </c>
      <c r="I476" s="166"/>
      <c r="J476" s="166"/>
      <c r="K476" s="166"/>
      <c r="L476" s="166"/>
    </row>
    <row r="477" spans="1:12" ht="12.75">
      <c r="A477" s="123"/>
      <c r="B477" s="578"/>
      <c r="C477" s="544"/>
      <c r="D477" s="14" t="s">
        <v>400</v>
      </c>
      <c r="E477" s="42"/>
      <c r="F477" s="42"/>
      <c r="G477" s="42"/>
      <c r="H477" s="43"/>
      <c r="I477" s="166"/>
      <c r="J477" s="166"/>
      <c r="K477" s="166"/>
      <c r="L477" s="166"/>
    </row>
    <row r="478" spans="1:12" ht="12.75">
      <c r="A478" s="123"/>
      <c r="B478" s="578"/>
      <c r="C478" s="544"/>
      <c r="D478" s="14" t="s">
        <v>401</v>
      </c>
      <c r="E478" s="42"/>
      <c r="F478" s="42"/>
      <c r="G478" s="42"/>
      <c r="H478" s="43"/>
      <c r="I478" s="166"/>
      <c r="J478" s="166"/>
      <c r="K478" s="166"/>
      <c r="L478" s="166"/>
    </row>
    <row r="479" spans="1:12" ht="12.75">
      <c r="A479" s="123"/>
      <c r="B479" s="578"/>
      <c r="C479" s="544"/>
      <c r="D479" s="23" t="s">
        <v>402</v>
      </c>
      <c r="E479" s="42"/>
      <c r="F479" s="42"/>
      <c r="G479" s="42"/>
      <c r="H479" s="43"/>
      <c r="I479" s="166"/>
      <c r="J479" s="166"/>
      <c r="K479" s="166"/>
      <c r="L479" s="166"/>
    </row>
    <row r="480" spans="1:12" ht="12.75">
      <c r="A480" s="123"/>
      <c r="B480" s="572"/>
      <c r="C480" s="545"/>
      <c r="D480" s="9" t="s">
        <v>403</v>
      </c>
      <c r="E480" s="42">
        <f>SUM(E476:E479)</f>
        <v>280</v>
      </c>
      <c r="F480" s="42">
        <f>SUM(F476:F479)</f>
        <v>126</v>
      </c>
      <c r="G480" s="42">
        <f>SUM(G476:G479)</f>
        <v>126</v>
      </c>
      <c r="H480" s="43">
        <f>G480/F480*100</f>
        <v>100</v>
      </c>
      <c r="I480" s="166"/>
      <c r="J480" s="166"/>
      <c r="K480" s="166"/>
      <c r="L480" s="166"/>
    </row>
    <row r="481" spans="1:12" ht="12.75">
      <c r="A481" s="123"/>
      <c r="B481" s="571" t="s">
        <v>83</v>
      </c>
      <c r="C481" s="571" t="s">
        <v>343</v>
      </c>
      <c r="D481" s="15" t="s">
        <v>399</v>
      </c>
      <c r="E481" s="42"/>
      <c r="F481" s="37">
        <v>39.835</v>
      </c>
      <c r="G481" s="37">
        <v>39.835</v>
      </c>
      <c r="H481" s="43">
        <f>G481/F481*100</f>
        <v>100</v>
      </c>
      <c r="I481" s="166"/>
      <c r="J481" s="166"/>
      <c r="K481" s="166"/>
      <c r="L481" s="166"/>
    </row>
    <row r="482" spans="1:12" ht="12.75">
      <c r="A482" s="123"/>
      <c r="B482" s="541"/>
      <c r="C482" s="544"/>
      <c r="D482" s="14" t="s">
        <v>400</v>
      </c>
      <c r="E482" s="42"/>
      <c r="F482" s="42"/>
      <c r="G482" s="42"/>
      <c r="H482" s="43"/>
      <c r="I482" s="166"/>
      <c r="J482" s="166"/>
      <c r="K482" s="166"/>
      <c r="L482" s="166"/>
    </row>
    <row r="483" spans="1:12" ht="12.75">
      <c r="A483" s="123"/>
      <c r="B483" s="541"/>
      <c r="C483" s="544"/>
      <c r="D483" s="14" t="s">
        <v>401</v>
      </c>
      <c r="E483" s="42"/>
      <c r="F483" s="42"/>
      <c r="G483" s="42"/>
      <c r="H483" s="43"/>
      <c r="I483" s="166"/>
      <c r="J483" s="166"/>
      <c r="K483" s="166"/>
      <c r="L483" s="166"/>
    </row>
    <row r="484" spans="1:12" ht="12.75">
      <c r="A484" s="123"/>
      <c r="B484" s="541"/>
      <c r="C484" s="544"/>
      <c r="D484" s="23" t="s">
        <v>402</v>
      </c>
      <c r="E484" s="42"/>
      <c r="F484" s="42"/>
      <c r="G484" s="42"/>
      <c r="H484" s="43"/>
      <c r="I484" s="166"/>
      <c r="J484" s="166"/>
      <c r="K484" s="166"/>
      <c r="L484" s="166"/>
    </row>
    <row r="485" spans="1:12" ht="12.75">
      <c r="A485" s="123"/>
      <c r="B485" s="529"/>
      <c r="C485" s="545"/>
      <c r="D485" s="9" t="s">
        <v>403</v>
      </c>
      <c r="E485" s="42">
        <f>SUM(E481:E484)</f>
        <v>0</v>
      </c>
      <c r="F485" s="43">
        <f>SUM(F481:F484)</f>
        <v>39.835</v>
      </c>
      <c r="G485" s="43">
        <f>SUM(G481:G484)</f>
        <v>39.835</v>
      </c>
      <c r="H485" s="43">
        <f>G485/F485*100</f>
        <v>100</v>
      </c>
      <c r="I485" s="166"/>
      <c r="J485" s="166"/>
      <c r="K485" s="166"/>
      <c r="L485" s="166"/>
    </row>
    <row r="486" spans="1:12" ht="24">
      <c r="A486" s="123"/>
      <c r="B486" s="661"/>
      <c r="C486" s="538"/>
      <c r="D486" s="9" t="s">
        <v>359</v>
      </c>
      <c r="E486" s="43">
        <f>E465+E470+E475+E480+E485</f>
        <v>1188.5</v>
      </c>
      <c r="F486" s="43">
        <f>F465+F470+F475+F480+F485</f>
        <v>864.335</v>
      </c>
      <c r="G486" s="43">
        <f>G465+G470+G475+G480+G485</f>
        <v>578.293</v>
      </c>
      <c r="H486" s="43">
        <f>G486/F486*100</f>
        <v>66.90611857670926</v>
      </c>
      <c r="I486" s="166"/>
      <c r="J486" s="166"/>
      <c r="K486" s="166"/>
      <c r="L486" s="166"/>
    </row>
    <row r="487" spans="1:12" ht="12.75">
      <c r="A487" s="123"/>
      <c r="B487" s="633"/>
      <c r="C487" s="662"/>
      <c r="D487" s="9" t="s">
        <v>399</v>
      </c>
      <c r="E487" s="43">
        <f>E461+E466+E471+E476+E481</f>
        <v>1188.5</v>
      </c>
      <c r="F487" s="43">
        <f>F461+F466+F471+F476+F481</f>
        <v>864.335</v>
      </c>
      <c r="G487" s="43">
        <f>G461+G466+G471+G476+G481</f>
        <v>578.293</v>
      </c>
      <c r="H487" s="43">
        <f>G487/F487*100</f>
        <v>66.90611857670926</v>
      </c>
      <c r="I487" s="166"/>
      <c r="J487" s="166"/>
      <c r="K487" s="166"/>
      <c r="L487" s="166"/>
    </row>
    <row r="488" spans="1:12" ht="12.75">
      <c r="A488" s="123"/>
      <c r="B488" s="41" t="s">
        <v>344</v>
      </c>
      <c r="C488" s="122"/>
      <c r="D488" s="122"/>
      <c r="E488" s="122"/>
      <c r="F488" s="473"/>
      <c r="G488" s="475"/>
      <c r="H488" s="475"/>
      <c r="I488" s="475"/>
      <c r="J488" s="475"/>
      <c r="K488" s="475"/>
      <c r="L488" s="474"/>
    </row>
    <row r="489" spans="1:12" ht="12.75">
      <c r="A489" s="123"/>
      <c r="B489" s="571" t="s">
        <v>366</v>
      </c>
      <c r="C489" s="571" t="s">
        <v>343</v>
      </c>
      <c r="D489" s="15" t="s">
        <v>399</v>
      </c>
      <c r="E489" s="28"/>
      <c r="F489" s="31"/>
      <c r="G489" s="31"/>
      <c r="H489" s="28"/>
      <c r="I489" s="400"/>
      <c r="J489" s="117"/>
      <c r="K489" s="117"/>
      <c r="L489" s="117"/>
    </row>
    <row r="490" spans="1:12" ht="15.75" customHeight="1">
      <c r="A490" s="123"/>
      <c r="B490" s="541"/>
      <c r="C490" s="541"/>
      <c r="D490" s="14" t="s">
        <v>400</v>
      </c>
      <c r="E490" s="28"/>
      <c r="F490" s="31"/>
      <c r="G490" s="31"/>
      <c r="H490" s="28"/>
      <c r="I490" s="438"/>
      <c r="J490" s="204"/>
      <c r="K490" s="204"/>
      <c r="L490" s="204"/>
    </row>
    <row r="491" spans="1:12" ht="15.75" customHeight="1">
      <c r="A491" s="123"/>
      <c r="B491" s="541"/>
      <c r="C491" s="541"/>
      <c r="D491" s="14" t="s">
        <v>401</v>
      </c>
      <c r="E491" s="28"/>
      <c r="F491" s="31"/>
      <c r="G491" s="31"/>
      <c r="H491" s="28"/>
      <c r="I491" s="438"/>
      <c r="J491" s="204"/>
      <c r="K491" s="204"/>
      <c r="L491" s="204"/>
    </row>
    <row r="492" spans="1:12" ht="16.5" customHeight="1">
      <c r="A492" s="123"/>
      <c r="B492" s="541"/>
      <c r="C492" s="541"/>
      <c r="D492" s="23" t="s">
        <v>402</v>
      </c>
      <c r="E492" s="28"/>
      <c r="F492" s="31"/>
      <c r="G492" s="31"/>
      <c r="H492" s="28"/>
      <c r="I492" s="438"/>
      <c r="J492" s="204"/>
      <c r="K492" s="204"/>
      <c r="L492" s="204"/>
    </row>
    <row r="493" spans="1:12" ht="12.75">
      <c r="A493" s="123"/>
      <c r="B493" s="529"/>
      <c r="C493" s="529"/>
      <c r="D493" s="9" t="s">
        <v>403</v>
      </c>
      <c r="E493" s="29">
        <f>E489+E490+E491+E492</f>
        <v>0</v>
      </c>
      <c r="F493" s="30">
        <f>F489+F490+F491+F492</f>
        <v>0</v>
      </c>
      <c r="G493" s="30">
        <f>G489+G490+G491+G492</f>
        <v>0</v>
      </c>
      <c r="H493" s="29" t="e">
        <f>G493/F493*100</f>
        <v>#DIV/0!</v>
      </c>
      <c r="I493" s="439"/>
      <c r="J493" s="440"/>
      <c r="K493" s="441"/>
      <c r="L493" s="441"/>
    </row>
    <row r="494" spans="1:12" ht="12.75">
      <c r="A494" s="123"/>
      <c r="B494" s="571" t="s">
        <v>345</v>
      </c>
      <c r="C494" s="571" t="s">
        <v>343</v>
      </c>
      <c r="D494" s="15" t="s">
        <v>399</v>
      </c>
      <c r="E494" s="28">
        <v>1351.6</v>
      </c>
      <c r="F494" s="31">
        <v>2765.6</v>
      </c>
      <c r="G494" s="31">
        <v>2019.83</v>
      </c>
      <c r="H494" s="28">
        <f>G494/F494*100</f>
        <v>73.03406132484812</v>
      </c>
      <c r="I494" s="439"/>
      <c r="J494" s="440"/>
      <c r="K494" s="441"/>
      <c r="L494" s="441"/>
    </row>
    <row r="495" spans="1:12" ht="12.75">
      <c r="A495" s="123"/>
      <c r="B495" s="530"/>
      <c r="C495" s="530"/>
      <c r="D495" s="14" t="s">
        <v>400</v>
      </c>
      <c r="E495" s="28"/>
      <c r="F495" s="28"/>
      <c r="G495" s="28"/>
      <c r="H495" s="28"/>
      <c r="I495" s="439"/>
      <c r="J495" s="440"/>
      <c r="K495" s="441"/>
      <c r="L495" s="441"/>
    </row>
    <row r="496" spans="1:12" ht="12.75">
      <c r="A496" s="123"/>
      <c r="B496" s="530"/>
      <c r="C496" s="530"/>
      <c r="D496" s="14" t="s">
        <v>401</v>
      </c>
      <c r="E496" s="28"/>
      <c r="F496" s="28"/>
      <c r="G496" s="28"/>
      <c r="H496" s="28"/>
      <c r="I496" s="439"/>
      <c r="J496" s="440"/>
      <c r="K496" s="441"/>
      <c r="L496" s="441"/>
    </row>
    <row r="497" spans="1:12" ht="12.75">
      <c r="A497" s="123"/>
      <c r="B497" s="530"/>
      <c r="C497" s="530"/>
      <c r="D497" s="23" t="s">
        <v>402</v>
      </c>
      <c r="E497" s="28"/>
      <c r="F497" s="28"/>
      <c r="G497" s="28"/>
      <c r="H497" s="28"/>
      <c r="I497" s="439"/>
      <c r="J497" s="440"/>
      <c r="K497" s="441"/>
      <c r="L497" s="441"/>
    </row>
    <row r="498" spans="1:12" ht="12.75">
      <c r="A498" s="123"/>
      <c r="B498" s="531"/>
      <c r="C498" s="531"/>
      <c r="D498" s="9" t="s">
        <v>403</v>
      </c>
      <c r="E498" s="29">
        <f>E494+E495+E496+E497</f>
        <v>1351.6</v>
      </c>
      <c r="F498" s="30">
        <f>F494+F495+F496+F497</f>
        <v>2765.6</v>
      </c>
      <c r="G498" s="30">
        <f>G494+G495+G496+G497</f>
        <v>2019.83</v>
      </c>
      <c r="H498" s="29">
        <f>G498/F498*100</f>
        <v>73.03406132484812</v>
      </c>
      <c r="I498" s="439"/>
      <c r="J498" s="440"/>
      <c r="K498" s="441"/>
      <c r="L498" s="441"/>
    </row>
    <row r="499" spans="1:12" ht="24">
      <c r="A499" s="123"/>
      <c r="B499" s="194"/>
      <c r="C499" s="194"/>
      <c r="D499" s="9" t="s">
        <v>359</v>
      </c>
      <c r="E499" s="97">
        <f>E493+E498</f>
        <v>1351.6</v>
      </c>
      <c r="F499" s="97">
        <f>F493+F498</f>
        <v>2765.6</v>
      </c>
      <c r="G499" s="97">
        <f>G493+G498</f>
        <v>2019.83</v>
      </c>
      <c r="H499" s="97">
        <f>G499/F499*100</f>
        <v>73.03406132484812</v>
      </c>
      <c r="I499" s="439"/>
      <c r="J499" s="440"/>
      <c r="K499" s="441"/>
      <c r="L499" s="441"/>
    </row>
    <row r="500" spans="1:12" ht="12.75">
      <c r="A500" s="123"/>
      <c r="B500" s="195"/>
      <c r="C500" s="195"/>
      <c r="D500" s="9" t="s">
        <v>399</v>
      </c>
      <c r="E500" s="97">
        <f>E489+E494</f>
        <v>1351.6</v>
      </c>
      <c r="F500" s="97">
        <f>F489+F494</f>
        <v>2765.6</v>
      </c>
      <c r="G500" s="97">
        <f>G489+G494</f>
        <v>2019.83</v>
      </c>
      <c r="H500" s="97">
        <f>G500/F500*100</f>
        <v>73.03406132484812</v>
      </c>
      <c r="I500" s="439"/>
      <c r="J500" s="440"/>
      <c r="K500" s="441"/>
      <c r="L500" s="441"/>
    </row>
    <row r="501" spans="1:12" ht="24">
      <c r="A501" s="123"/>
      <c r="B501" s="195"/>
      <c r="C501" s="195"/>
      <c r="D501" s="9" t="s">
        <v>121</v>
      </c>
      <c r="E501" s="97">
        <f aca="true" t="shared" si="11" ref="E501:G502">E486+E499</f>
        <v>2540.1</v>
      </c>
      <c r="F501" s="97">
        <f t="shared" si="11"/>
        <v>3629.935</v>
      </c>
      <c r="G501" s="97">
        <f t="shared" si="11"/>
        <v>2598.123</v>
      </c>
      <c r="H501" s="97">
        <f>G501/F501*100</f>
        <v>71.57491800817371</v>
      </c>
      <c r="I501" s="439"/>
      <c r="J501" s="440"/>
      <c r="K501" s="441"/>
      <c r="L501" s="441"/>
    </row>
    <row r="502" spans="1:12" ht="12.75">
      <c r="A502" s="123"/>
      <c r="B502" s="196"/>
      <c r="C502" s="196"/>
      <c r="D502" s="9" t="s">
        <v>399</v>
      </c>
      <c r="E502" s="97">
        <f t="shared" si="11"/>
        <v>2540.1</v>
      </c>
      <c r="F502" s="97">
        <f t="shared" si="11"/>
        <v>3629.935</v>
      </c>
      <c r="G502" s="97">
        <f t="shared" si="11"/>
        <v>2598.123</v>
      </c>
      <c r="H502" s="97">
        <f>G502/F502*100</f>
        <v>71.57491800817371</v>
      </c>
      <c r="I502" s="401"/>
      <c r="J502" s="402"/>
      <c r="K502" s="120"/>
      <c r="L502" s="120"/>
    </row>
    <row r="503" spans="1:12" ht="24" customHeight="1">
      <c r="A503" s="229">
        <v>13</v>
      </c>
      <c r="B503" s="479" t="s">
        <v>58</v>
      </c>
      <c r="C503" s="601"/>
      <c r="D503" s="601"/>
      <c r="E503" s="601"/>
      <c r="F503" s="601"/>
      <c r="G503" s="601"/>
      <c r="H503" s="601"/>
      <c r="I503" s="601"/>
      <c r="J503" s="601"/>
      <c r="K503" s="601"/>
      <c r="L503" s="602"/>
    </row>
    <row r="504" spans="1:12" ht="12.75">
      <c r="A504" s="123"/>
      <c r="B504" s="479" t="s">
        <v>59</v>
      </c>
      <c r="C504" s="601"/>
      <c r="D504" s="601"/>
      <c r="E504" s="601"/>
      <c r="F504" s="601"/>
      <c r="G504" s="601"/>
      <c r="H504" s="601"/>
      <c r="I504" s="601"/>
      <c r="J504" s="601"/>
      <c r="K504" s="601"/>
      <c r="L504" s="602"/>
    </row>
    <row r="505" spans="1:12" ht="12.75">
      <c r="A505" s="123"/>
      <c r="B505" s="571" t="s">
        <v>60</v>
      </c>
      <c r="C505" s="571" t="s">
        <v>308</v>
      </c>
      <c r="D505" s="15" t="s">
        <v>399</v>
      </c>
      <c r="E505" s="28">
        <v>99</v>
      </c>
      <c r="F505" s="31">
        <v>94.576</v>
      </c>
      <c r="G505" s="28">
        <v>27</v>
      </c>
      <c r="H505" s="31">
        <f>G505/F505*100</f>
        <v>28.548468956183388</v>
      </c>
      <c r="I505" s="571" t="s">
        <v>311</v>
      </c>
      <c r="J505" s="571">
        <v>40</v>
      </c>
      <c r="K505" s="581">
        <v>6</v>
      </c>
      <c r="L505" s="571" t="s">
        <v>129</v>
      </c>
    </row>
    <row r="506" spans="1:12" ht="12.75">
      <c r="A506" s="123"/>
      <c r="B506" s="541"/>
      <c r="C506" s="541"/>
      <c r="D506" s="14" t="s">
        <v>400</v>
      </c>
      <c r="E506" s="28"/>
      <c r="F506" s="28"/>
      <c r="G506" s="34"/>
      <c r="H506" s="31"/>
      <c r="I506" s="541"/>
      <c r="J506" s="541"/>
      <c r="K506" s="544"/>
      <c r="L506" s="541"/>
    </row>
    <row r="507" spans="1:12" ht="14.25" customHeight="1">
      <c r="A507" s="123"/>
      <c r="B507" s="541"/>
      <c r="C507" s="541"/>
      <c r="D507" s="14" t="s">
        <v>401</v>
      </c>
      <c r="E507" s="28"/>
      <c r="F507" s="28"/>
      <c r="G507" s="34"/>
      <c r="H507" s="31"/>
      <c r="I507" s="541"/>
      <c r="J507" s="541"/>
      <c r="K507" s="544"/>
      <c r="L507" s="541"/>
    </row>
    <row r="508" spans="1:12" ht="12.75">
      <c r="A508" s="123"/>
      <c r="B508" s="541"/>
      <c r="C508" s="541"/>
      <c r="D508" s="23" t="s">
        <v>402</v>
      </c>
      <c r="E508" s="28"/>
      <c r="F508" s="28"/>
      <c r="G508" s="34"/>
      <c r="H508" s="31"/>
      <c r="I508" s="541"/>
      <c r="J508" s="541"/>
      <c r="K508" s="544"/>
      <c r="L508" s="541"/>
    </row>
    <row r="509" spans="1:12" ht="21" customHeight="1">
      <c r="A509" s="123"/>
      <c r="B509" s="529"/>
      <c r="C509" s="529"/>
      <c r="D509" s="9" t="s">
        <v>403</v>
      </c>
      <c r="E509" s="29">
        <f>E505+E506+E507+E508</f>
        <v>99</v>
      </c>
      <c r="F509" s="30">
        <f>F505+F506+F507+F508</f>
        <v>94.576</v>
      </c>
      <c r="G509" s="29">
        <f>G505+G506+G507+G508</f>
        <v>27</v>
      </c>
      <c r="H509" s="30">
        <f>G509/F509*100</f>
        <v>28.548468956183388</v>
      </c>
      <c r="I509" s="529"/>
      <c r="J509" s="529"/>
      <c r="K509" s="545"/>
      <c r="L509" s="529"/>
    </row>
    <row r="510" spans="1:12" ht="12.75">
      <c r="A510" s="123"/>
      <c r="B510" s="571" t="s">
        <v>61</v>
      </c>
      <c r="C510" s="571" t="s">
        <v>308</v>
      </c>
      <c r="D510" s="15" t="s">
        <v>399</v>
      </c>
      <c r="E510" s="28">
        <v>200</v>
      </c>
      <c r="F510" s="28">
        <v>200</v>
      </c>
      <c r="G510" s="34">
        <v>5.4</v>
      </c>
      <c r="H510" s="31">
        <f>G510/F510*100</f>
        <v>2.7</v>
      </c>
      <c r="I510" s="571" t="s">
        <v>312</v>
      </c>
      <c r="J510" s="581">
        <v>10</v>
      </c>
      <c r="K510" s="813">
        <v>8</v>
      </c>
      <c r="L510" s="571"/>
    </row>
    <row r="511" spans="1:12" ht="12.75">
      <c r="A511" s="123"/>
      <c r="B511" s="541"/>
      <c r="C511" s="541"/>
      <c r="D511" s="14" t="s">
        <v>400</v>
      </c>
      <c r="E511" s="34"/>
      <c r="F511" s="28"/>
      <c r="G511" s="34"/>
      <c r="H511" s="34"/>
      <c r="I511" s="541"/>
      <c r="J511" s="544"/>
      <c r="K511" s="814"/>
      <c r="L511" s="541"/>
    </row>
    <row r="512" spans="1:12" ht="12.75">
      <c r="A512" s="123"/>
      <c r="B512" s="541"/>
      <c r="C512" s="541"/>
      <c r="D512" s="14" t="s">
        <v>401</v>
      </c>
      <c r="E512" s="34"/>
      <c r="F512" s="28"/>
      <c r="G512" s="34"/>
      <c r="H512" s="34"/>
      <c r="I512" s="541"/>
      <c r="J512" s="544"/>
      <c r="K512" s="814"/>
      <c r="L512" s="541"/>
    </row>
    <row r="513" spans="1:12" ht="12.75">
      <c r="A513" s="123"/>
      <c r="B513" s="541"/>
      <c r="C513" s="541"/>
      <c r="D513" s="23" t="s">
        <v>402</v>
      </c>
      <c r="E513" s="34"/>
      <c r="F513" s="28"/>
      <c r="G513" s="34"/>
      <c r="H513" s="34"/>
      <c r="I513" s="541"/>
      <c r="J513" s="544"/>
      <c r="K513" s="814"/>
      <c r="L513" s="541"/>
    </row>
    <row r="514" spans="1:12" ht="15" customHeight="1">
      <c r="A514" s="123"/>
      <c r="B514" s="529"/>
      <c r="C514" s="529"/>
      <c r="D514" s="9" t="s">
        <v>403</v>
      </c>
      <c r="E514" s="29">
        <f>E510+E511+E512+E513</f>
        <v>200</v>
      </c>
      <c r="F514" s="29">
        <f>F510+F511+F512+F513</f>
        <v>200</v>
      </c>
      <c r="G514" s="36">
        <f>G510+G511+G512+G513</f>
        <v>5.4</v>
      </c>
      <c r="H514" s="30">
        <f>G514/F514*100</f>
        <v>2.7</v>
      </c>
      <c r="I514" s="529"/>
      <c r="J514" s="545"/>
      <c r="K514" s="815"/>
      <c r="L514" s="529"/>
    </row>
    <row r="515" spans="1:12" ht="12.75">
      <c r="A515" s="123"/>
      <c r="B515" s="571" t="s">
        <v>62</v>
      </c>
      <c r="C515" s="571" t="s">
        <v>308</v>
      </c>
      <c r="D515" s="15" t="s">
        <v>399</v>
      </c>
      <c r="E515" s="34">
        <v>0</v>
      </c>
      <c r="F515" s="28">
        <v>300</v>
      </c>
      <c r="G515" s="34">
        <v>0</v>
      </c>
      <c r="H515" s="34"/>
      <c r="I515" s="197"/>
      <c r="J515" s="197"/>
      <c r="K515" s="197"/>
      <c r="L515" s="197"/>
    </row>
    <row r="516" spans="1:12" ht="12.75">
      <c r="A516" s="123"/>
      <c r="B516" s="541"/>
      <c r="C516" s="541"/>
      <c r="D516" s="14" t="s">
        <v>400</v>
      </c>
      <c r="E516" s="34"/>
      <c r="F516" s="28"/>
      <c r="G516" s="34"/>
      <c r="H516" s="34"/>
      <c r="I516" s="197"/>
      <c r="J516" s="197"/>
      <c r="K516" s="197"/>
      <c r="L516" s="197"/>
    </row>
    <row r="517" spans="1:12" ht="12.75">
      <c r="A517" s="123"/>
      <c r="B517" s="541"/>
      <c r="C517" s="541"/>
      <c r="D517" s="14" t="s">
        <v>401</v>
      </c>
      <c r="E517" s="34"/>
      <c r="F517" s="28"/>
      <c r="G517" s="34"/>
      <c r="H517" s="34"/>
      <c r="I517" s="197"/>
      <c r="J517" s="197"/>
      <c r="K517" s="197"/>
      <c r="L517" s="197"/>
    </row>
    <row r="518" spans="1:12" ht="12.75">
      <c r="A518" s="123"/>
      <c r="B518" s="541"/>
      <c r="C518" s="541"/>
      <c r="D518" s="23" t="s">
        <v>402</v>
      </c>
      <c r="E518" s="34"/>
      <c r="F518" s="28"/>
      <c r="G518" s="34"/>
      <c r="H518" s="34"/>
      <c r="I518" s="197"/>
      <c r="J518" s="197"/>
      <c r="K518" s="197"/>
      <c r="L518" s="197"/>
    </row>
    <row r="519" spans="1:12" ht="12.75">
      <c r="A519" s="123"/>
      <c r="B519" s="529"/>
      <c r="C519" s="529"/>
      <c r="D519" s="9" t="s">
        <v>403</v>
      </c>
      <c r="E519" s="36">
        <f>E515+E516+E517+E518</f>
        <v>0</v>
      </c>
      <c r="F519" s="29">
        <f>F515+F516+F517+F518</f>
        <v>300</v>
      </c>
      <c r="G519" s="36">
        <f>G515+G516+G517+G518</f>
        <v>0</v>
      </c>
      <c r="H519" s="36"/>
      <c r="I519" s="197"/>
      <c r="J519" s="197"/>
      <c r="K519" s="197"/>
      <c r="L519" s="197"/>
    </row>
    <row r="520" spans="1:12" ht="24.75" customHeight="1">
      <c r="A520" s="123"/>
      <c r="B520" s="571" t="s">
        <v>63</v>
      </c>
      <c r="C520" s="571" t="s">
        <v>308</v>
      </c>
      <c r="D520" s="15" t="s">
        <v>399</v>
      </c>
      <c r="E520" s="34">
        <v>0</v>
      </c>
      <c r="F520" s="31"/>
      <c r="G520" s="28"/>
      <c r="H520" s="34"/>
      <c r="I520" s="197"/>
      <c r="J520" s="197"/>
      <c r="K520" s="197"/>
      <c r="L520" s="197"/>
    </row>
    <row r="521" spans="1:12" ht="21.75" customHeight="1">
      <c r="A521" s="123"/>
      <c r="B521" s="541"/>
      <c r="C521" s="541"/>
      <c r="D521" s="14" t="s">
        <v>400</v>
      </c>
      <c r="E521" s="28">
        <v>3847</v>
      </c>
      <c r="F521" s="31">
        <v>8085.89</v>
      </c>
      <c r="G521" s="34">
        <v>0</v>
      </c>
      <c r="H521" s="52">
        <v>0</v>
      </c>
      <c r="I521" s="197"/>
      <c r="J521" s="197"/>
      <c r="K521" s="197"/>
      <c r="L521" s="197"/>
    </row>
    <row r="522" spans="1:12" ht="18.75" customHeight="1">
      <c r="A522" s="123"/>
      <c r="B522" s="541"/>
      <c r="C522" s="541"/>
      <c r="D522" s="14" t="s">
        <v>401</v>
      </c>
      <c r="E522" s="28">
        <v>3847</v>
      </c>
      <c r="F522" s="31">
        <v>4688.71</v>
      </c>
      <c r="G522" s="34"/>
      <c r="H522" s="52"/>
      <c r="I522" s="197"/>
      <c r="J522" s="197"/>
      <c r="K522" s="197"/>
      <c r="L522" s="197"/>
    </row>
    <row r="523" spans="1:12" ht="23.25" customHeight="1">
      <c r="A523" s="123"/>
      <c r="B523" s="541"/>
      <c r="C523" s="541"/>
      <c r="D523" s="23" t="s">
        <v>402</v>
      </c>
      <c r="E523" s="34"/>
      <c r="F523" s="28"/>
      <c r="G523" s="34"/>
      <c r="H523" s="52"/>
      <c r="I523" s="197"/>
      <c r="J523" s="197"/>
      <c r="K523" s="197"/>
      <c r="L523" s="197"/>
    </row>
    <row r="524" spans="1:12" ht="24" customHeight="1">
      <c r="A524" s="123"/>
      <c r="B524" s="541"/>
      <c r="C524" s="541"/>
      <c r="D524" s="767" t="s">
        <v>403</v>
      </c>
      <c r="E524" s="810">
        <f>E520+E521+E522+E523</f>
        <v>7694</v>
      </c>
      <c r="F524" s="808">
        <f>F520+F521+F522+F523</f>
        <v>12774.6</v>
      </c>
      <c r="G524" s="810">
        <f>G520+G521+G522+G523</f>
        <v>0</v>
      </c>
      <c r="H524" s="808">
        <f>G524/F524*100</f>
        <v>0</v>
      </c>
      <c r="I524" s="444"/>
      <c r="J524" s="444"/>
      <c r="K524" s="444"/>
      <c r="L524" s="444"/>
    </row>
    <row r="525" spans="1:12" ht="34.5" customHeight="1">
      <c r="A525" s="123"/>
      <c r="B525" s="529"/>
      <c r="C525" s="529"/>
      <c r="D525" s="812"/>
      <c r="E525" s="811"/>
      <c r="F525" s="809"/>
      <c r="G525" s="811"/>
      <c r="H525" s="809"/>
      <c r="I525" s="476"/>
      <c r="J525" s="476"/>
      <c r="K525" s="476"/>
      <c r="L525" s="476"/>
    </row>
    <row r="526" spans="1:12" ht="27.75" customHeight="1">
      <c r="A526" s="123"/>
      <c r="B526" s="571" t="s">
        <v>333</v>
      </c>
      <c r="C526" s="571" t="s">
        <v>308</v>
      </c>
      <c r="D526" s="15" t="s">
        <v>399</v>
      </c>
      <c r="E526" s="232"/>
      <c r="F526" s="121"/>
      <c r="G526" s="232"/>
      <c r="H526" s="121"/>
      <c r="I526" s="198"/>
      <c r="J526" s="198"/>
      <c r="K526" s="198"/>
      <c r="L526" s="198"/>
    </row>
    <row r="527" spans="1:12" ht="20.25" customHeight="1">
      <c r="A527" s="123"/>
      <c r="B527" s="541"/>
      <c r="C527" s="541"/>
      <c r="D527" s="14" t="s">
        <v>400</v>
      </c>
      <c r="E527" s="232"/>
      <c r="F527" s="121"/>
      <c r="G527" s="232"/>
      <c r="H527" s="121"/>
      <c r="I527" s="198"/>
      <c r="J527" s="198"/>
      <c r="K527" s="198"/>
      <c r="L527" s="198"/>
    </row>
    <row r="528" spans="1:12" ht="17.25" customHeight="1">
      <c r="A528" s="123"/>
      <c r="B528" s="541"/>
      <c r="C528" s="541"/>
      <c r="D528" s="14" t="s">
        <v>401</v>
      </c>
      <c r="E528" s="232">
        <v>779.4</v>
      </c>
      <c r="F528" s="121">
        <v>0</v>
      </c>
      <c r="G528" s="232">
        <v>0</v>
      </c>
      <c r="H528" s="121"/>
      <c r="I528" s="198"/>
      <c r="J528" s="198"/>
      <c r="K528" s="198"/>
      <c r="L528" s="198"/>
    </row>
    <row r="529" spans="1:12" ht="20.25" customHeight="1">
      <c r="A529" s="123"/>
      <c r="B529" s="541"/>
      <c r="C529" s="541"/>
      <c r="D529" s="23" t="s">
        <v>402</v>
      </c>
      <c r="E529" s="232"/>
      <c r="F529" s="121"/>
      <c r="G529" s="232"/>
      <c r="H529" s="121"/>
      <c r="I529" s="198"/>
      <c r="J529" s="198"/>
      <c r="K529" s="198"/>
      <c r="L529" s="198"/>
    </row>
    <row r="530" spans="1:12" ht="18.75" customHeight="1">
      <c r="A530" s="123"/>
      <c r="B530" s="529"/>
      <c r="C530" s="529"/>
      <c r="D530" s="9" t="s">
        <v>403</v>
      </c>
      <c r="E530" s="232">
        <v>779.4</v>
      </c>
      <c r="F530" s="121">
        <v>0</v>
      </c>
      <c r="G530" s="232">
        <v>0</v>
      </c>
      <c r="H530" s="121"/>
      <c r="I530" s="198"/>
      <c r="J530" s="198"/>
      <c r="K530" s="198"/>
      <c r="L530" s="198"/>
    </row>
    <row r="531" spans="1:12" ht="33.75" customHeight="1">
      <c r="A531" s="123"/>
      <c r="B531" s="571" t="s">
        <v>64</v>
      </c>
      <c r="C531" s="571" t="s">
        <v>308</v>
      </c>
      <c r="D531" s="15" t="s">
        <v>399</v>
      </c>
      <c r="E531" s="83"/>
      <c r="F531" s="83">
        <v>0</v>
      </c>
      <c r="G531" s="83"/>
      <c r="H531" s="85"/>
      <c r="I531" s="197"/>
      <c r="J531" s="197"/>
      <c r="K531" s="197"/>
      <c r="L531" s="197"/>
    </row>
    <row r="532" spans="1:12" ht="32.25" customHeight="1">
      <c r="A532" s="123"/>
      <c r="B532" s="541"/>
      <c r="C532" s="541"/>
      <c r="D532" s="14" t="s">
        <v>400</v>
      </c>
      <c r="E532" s="83"/>
      <c r="F532" s="83"/>
      <c r="G532" s="83"/>
      <c r="H532" s="85"/>
      <c r="I532" s="197"/>
      <c r="J532" s="197"/>
      <c r="K532" s="197"/>
      <c r="L532" s="197"/>
    </row>
    <row r="533" spans="1:12" ht="32.25" customHeight="1">
      <c r="A533" s="123"/>
      <c r="B533" s="541"/>
      <c r="C533" s="541"/>
      <c r="D533" s="14" t="s">
        <v>401</v>
      </c>
      <c r="E533" s="83">
        <v>1558.8</v>
      </c>
      <c r="F533" s="95">
        <v>1588.54</v>
      </c>
      <c r="G533" s="83">
        <v>0</v>
      </c>
      <c r="H533" s="83">
        <f>G533/F533*100</f>
        <v>0</v>
      </c>
      <c r="I533" s="197"/>
      <c r="J533" s="197"/>
      <c r="K533" s="197"/>
      <c r="L533" s="197"/>
    </row>
    <row r="534" spans="1:12" ht="29.25" customHeight="1">
      <c r="A534" s="123"/>
      <c r="B534" s="541"/>
      <c r="C534" s="541"/>
      <c r="D534" s="23" t="s">
        <v>402</v>
      </c>
      <c r="E534" s="83"/>
      <c r="F534" s="83"/>
      <c r="G534" s="83"/>
      <c r="H534" s="83"/>
      <c r="I534" s="197"/>
      <c r="J534" s="197"/>
      <c r="K534" s="197"/>
      <c r="L534" s="197"/>
    </row>
    <row r="535" spans="1:12" ht="21" customHeight="1">
      <c r="A535" s="123"/>
      <c r="B535" s="529"/>
      <c r="C535" s="529"/>
      <c r="D535" s="9" t="s">
        <v>403</v>
      </c>
      <c r="E535" s="84">
        <f>E531+E532+E533+E534</f>
        <v>1558.8</v>
      </c>
      <c r="F535" s="84">
        <f>F531+F532+F533+F534</f>
        <v>1588.54</v>
      </c>
      <c r="G535" s="84">
        <f>G531+G532+G533+G534</f>
        <v>0</v>
      </c>
      <c r="H535" s="84">
        <f>G535/F535*100</f>
        <v>0</v>
      </c>
      <c r="I535" s="197"/>
      <c r="J535" s="197"/>
      <c r="K535" s="197"/>
      <c r="L535" s="197"/>
    </row>
    <row r="536" spans="1:12" ht="18" customHeight="1">
      <c r="A536" s="123"/>
      <c r="B536" s="571" t="s">
        <v>65</v>
      </c>
      <c r="C536" s="571" t="s">
        <v>308</v>
      </c>
      <c r="D536" s="15" t="s">
        <v>399</v>
      </c>
      <c r="E536" s="36">
        <v>0</v>
      </c>
      <c r="F536" s="95">
        <v>438</v>
      </c>
      <c r="G536" s="95">
        <v>0</v>
      </c>
      <c r="H536" s="31">
        <f>G536/F536*100</f>
        <v>0</v>
      </c>
      <c r="I536" s="197"/>
      <c r="J536" s="197"/>
      <c r="K536" s="197"/>
      <c r="L536" s="197"/>
    </row>
    <row r="537" spans="1:12" ht="18" customHeight="1">
      <c r="A537" s="123"/>
      <c r="B537" s="541"/>
      <c r="C537" s="541"/>
      <c r="D537" s="14" t="s">
        <v>400</v>
      </c>
      <c r="E537" s="36"/>
      <c r="F537" s="97"/>
      <c r="G537" s="97"/>
      <c r="H537" s="30"/>
      <c r="I537" s="197"/>
      <c r="J537" s="197"/>
      <c r="K537" s="197"/>
      <c r="L537" s="197"/>
    </row>
    <row r="538" spans="1:12" ht="18" customHeight="1">
      <c r="A538" s="123"/>
      <c r="B538" s="541"/>
      <c r="C538" s="541"/>
      <c r="D538" s="14" t="s">
        <v>401</v>
      </c>
      <c r="E538" s="36"/>
      <c r="F538" s="97"/>
      <c r="G538" s="97"/>
      <c r="H538" s="30"/>
      <c r="I538" s="197"/>
      <c r="J538" s="197"/>
      <c r="K538" s="197"/>
      <c r="L538" s="197"/>
    </row>
    <row r="539" spans="1:12" ht="18" customHeight="1">
      <c r="A539" s="123"/>
      <c r="B539" s="541"/>
      <c r="C539" s="541"/>
      <c r="D539" s="23" t="s">
        <v>402</v>
      </c>
      <c r="E539" s="36"/>
      <c r="F539" s="97"/>
      <c r="G539" s="97"/>
      <c r="H539" s="30"/>
      <c r="I539" s="197"/>
      <c r="J539" s="197"/>
      <c r="K539" s="197"/>
      <c r="L539" s="197"/>
    </row>
    <row r="540" spans="1:12" ht="18" customHeight="1">
      <c r="A540" s="123"/>
      <c r="B540" s="529"/>
      <c r="C540" s="529"/>
      <c r="D540" s="9" t="s">
        <v>403</v>
      </c>
      <c r="E540" s="36"/>
      <c r="F540" s="97">
        <f>F536</f>
        <v>438</v>
      </c>
      <c r="G540" s="97">
        <f>G536</f>
        <v>0</v>
      </c>
      <c r="H540" s="30">
        <f>G540/F540*100</f>
        <v>0</v>
      </c>
      <c r="I540" s="197"/>
      <c r="J540" s="197"/>
      <c r="K540" s="197"/>
      <c r="L540" s="197"/>
    </row>
    <row r="541" spans="1:12" ht="19.5" customHeight="1">
      <c r="A541" s="123"/>
      <c r="B541" s="571" t="s">
        <v>66</v>
      </c>
      <c r="C541" s="571" t="s">
        <v>308</v>
      </c>
      <c r="D541" s="15" t="s">
        <v>399</v>
      </c>
      <c r="E541" s="34">
        <v>2916.34</v>
      </c>
      <c r="F541" s="31">
        <v>3503.76</v>
      </c>
      <c r="G541" s="31">
        <v>1204.42</v>
      </c>
      <c r="H541" s="34">
        <f>G541/F541*100</f>
        <v>34.375071351919075</v>
      </c>
      <c r="I541" s="197"/>
      <c r="J541" s="197"/>
      <c r="K541" s="197"/>
      <c r="L541" s="197"/>
    </row>
    <row r="542" spans="1:12" ht="21.75" customHeight="1">
      <c r="A542" s="123"/>
      <c r="B542" s="541"/>
      <c r="C542" s="541"/>
      <c r="D542" s="14" t="s">
        <v>400</v>
      </c>
      <c r="E542" s="31">
        <v>11665.4</v>
      </c>
      <c r="F542" s="31">
        <v>11665.4</v>
      </c>
      <c r="G542" s="31">
        <v>800</v>
      </c>
      <c r="H542" s="31">
        <f>G542/F542*100</f>
        <v>6.8578874277778725</v>
      </c>
      <c r="I542" s="197"/>
      <c r="J542" s="197"/>
      <c r="K542" s="197"/>
      <c r="L542" s="197"/>
    </row>
    <row r="543" spans="1:12" ht="23.25" customHeight="1">
      <c r="A543" s="123"/>
      <c r="B543" s="541"/>
      <c r="C543" s="541"/>
      <c r="D543" s="14" t="s">
        <v>401</v>
      </c>
      <c r="E543" s="34"/>
      <c r="F543" s="28"/>
      <c r="G543" s="34"/>
      <c r="H543" s="34"/>
      <c r="I543" s="197"/>
      <c r="J543" s="197"/>
      <c r="K543" s="197"/>
      <c r="L543" s="197"/>
    </row>
    <row r="544" spans="1:12" ht="23.25" customHeight="1">
      <c r="A544" s="123"/>
      <c r="B544" s="541"/>
      <c r="C544" s="541"/>
      <c r="D544" s="23" t="s">
        <v>402</v>
      </c>
      <c r="E544" s="34"/>
      <c r="F544" s="28"/>
      <c r="G544" s="34"/>
      <c r="H544" s="34"/>
      <c r="I544" s="197"/>
      <c r="J544" s="197"/>
      <c r="K544" s="197"/>
      <c r="L544" s="197"/>
    </row>
    <row r="545" spans="1:12" ht="29.25" customHeight="1">
      <c r="A545" s="123"/>
      <c r="B545" s="529"/>
      <c r="C545" s="529"/>
      <c r="D545" s="9" t="s">
        <v>403</v>
      </c>
      <c r="E545" s="36">
        <f>E541+E542+E543+E544</f>
        <v>14581.74</v>
      </c>
      <c r="F545" s="30">
        <f>F541+F542+F543+F544</f>
        <v>15169.16</v>
      </c>
      <c r="G545" s="20">
        <f>G541+G542+G543+G544</f>
        <v>2004.42</v>
      </c>
      <c r="H545" s="36">
        <f>G545/F545*100</f>
        <v>13.213783755989125</v>
      </c>
      <c r="I545" s="197"/>
      <c r="J545" s="197"/>
      <c r="K545" s="197"/>
      <c r="L545" s="197"/>
    </row>
    <row r="546" spans="1:12" ht="12.75">
      <c r="A546" s="123"/>
      <c r="B546" s="571" t="s">
        <v>67</v>
      </c>
      <c r="C546" s="571" t="s">
        <v>308</v>
      </c>
      <c r="D546" s="15" t="s">
        <v>399</v>
      </c>
      <c r="E546" s="34"/>
      <c r="F546" s="31">
        <v>124.13</v>
      </c>
      <c r="G546" s="34">
        <v>124.13</v>
      </c>
      <c r="H546" s="34">
        <f>G546/F546*100</f>
        <v>100</v>
      </c>
      <c r="I546" s="197"/>
      <c r="J546" s="197"/>
      <c r="K546" s="197"/>
      <c r="L546" s="197"/>
    </row>
    <row r="547" spans="1:12" ht="12.75">
      <c r="A547" s="123"/>
      <c r="B547" s="541"/>
      <c r="C547" s="541"/>
      <c r="D547" s="14" t="s">
        <v>400</v>
      </c>
      <c r="E547" s="34"/>
      <c r="F547" s="28"/>
      <c r="G547" s="34"/>
      <c r="H547" s="34"/>
      <c r="I547" s="197"/>
      <c r="J547" s="197"/>
      <c r="K547" s="197"/>
      <c r="L547" s="197"/>
    </row>
    <row r="548" spans="1:12" ht="12.75">
      <c r="A548" s="123"/>
      <c r="B548" s="541"/>
      <c r="C548" s="541"/>
      <c r="D548" s="14" t="s">
        <v>401</v>
      </c>
      <c r="E548" s="34"/>
      <c r="F548" s="28"/>
      <c r="G548" s="34"/>
      <c r="H548" s="34"/>
      <c r="I548" s="197"/>
      <c r="J548" s="197"/>
      <c r="K548" s="197"/>
      <c r="L548" s="197"/>
    </row>
    <row r="549" spans="1:12" ht="12.75">
      <c r="A549" s="123"/>
      <c r="B549" s="541"/>
      <c r="C549" s="541"/>
      <c r="D549" s="23" t="s">
        <v>402</v>
      </c>
      <c r="E549" s="34"/>
      <c r="F549" s="28"/>
      <c r="G549" s="34"/>
      <c r="H549" s="34"/>
      <c r="I549" s="197"/>
      <c r="J549" s="197"/>
      <c r="K549" s="197"/>
      <c r="L549" s="197"/>
    </row>
    <row r="550" spans="1:12" ht="18.75" customHeight="1">
      <c r="A550" s="123"/>
      <c r="B550" s="529"/>
      <c r="C550" s="529"/>
      <c r="D550" s="9" t="s">
        <v>403</v>
      </c>
      <c r="E550" s="36">
        <f>E546+E547+E548+E549</f>
        <v>0</v>
      </c>
      <c r="F550" s="30">
        <f>F546+F547+F548+F549</f>
        <v>124.13</v>
      </c>
      <c r="G550" s="36">
        <f>G546+G547+G548+G549</f>
        <v>124.13</v>
      </c>
      <c r="H550" s="36">
        <v>0</v>
      </c>
      <c r="I550" s="197"/>
      <c r="J550" s="197"/>
      <c r="K550" s="197"/>
      <c r="L550" s="197"/>
    </row>
    <row r="551" spans="1:12" ht="16.5" customHeight="1">
      <c r="A551" s="123"/>
      <c r="B551" s="571" t="s">
        <v>68</v>
      </c>
      <c r="C551" s="571" t="s">
        <v>308</v>
      </c>
      <c r="D551" s="15" t="s">
        <v>399</v>
      </c>
      <c r="E551" s="34"/>
      <c r="F551" s="35">
        <v>44.25</v>
      </c>
      <c r="G551" s="34">
        <v>43.99</v>
      </c>
      <c r="H551" s="28">
        <f>G551/F551*100</f>
        <v>99.41242937853107</v>
      </c>
      <c r="I551" s="197"/>
      <c r="J551" s="197"/>
      <c r="K551" s="197"/>
      <c r="L551" s="197"/>
    </row>
    <row r="552" spans="1:12" ht="16.5" customHeight="1">
      <c r="A552" s="123"/>
      <c r="B552" s="541"/>
      <c r="C552" s="541"/>
      <c r="D552" s="14" t="s">
        <v>400</v>
      </c>
      <c r="E552" s="28"/>
      <c r="F552" s="28"/>
      <c r="G552" s="28"/>
      <c r="H552" s="31"/>
      <c r="I552" s="197"/>
      <c r="J552" s="197"/>
      <c r="K552" s="197"/>
      <c r="L552" s="197"/>
    </row>
    <row r="553" spans="1:12" ht="15" customHeight="1">
      <c r="A553" s="123"/>
      <c r="B553" s="541"/>
      <c r="C553" s="541"/>
      <c r="D553" s="14" t="s">
        <v>401</v>
      </c>
      <c r="E553" s="34"/>
      <c r="F553" s="28"/>
      <c r="G553" s="34"/>
      <c r="H553" s="34"/>
      <c r="I553" s="197"/>
      <c r="J553" s="197"/>
      <c r="K553" s="197"/>
      <c r="L553" s="197"/>
    </row>
    <row r="554" spans="1:12" ht="15.75" customHeight="1">
      <c r="A554" s="123"/>
      <c r="B554" s="541"/>
      <c r="C554" s="541"/>
      <c r="D554" s="23" t="s">
        <v>402</v>
      </c>
      <c r="E554" s="34"/>
      <c r="F554" s="28"/>
      <c r="G554" s="34"/>
      <c r="H554" s="34"/>
      <c r="I554" s="197"/>
      <c r="J554" s="197"/>
      <c r="K554" s="197"/>
      <c r="L554" s="197"/>
    </row>
    <row r="555" spans="1:12" ht="15" customHeight="1">
      <c r="A555" s="123"/>
      <c r="B555" s="529"/>
      <c r="C555" s="529"/>
      <c r="D555" s="9" t="s">
        <v>403</v>
      </c>
      <c r="E555" s="36">
        <f>E551+E552+E553+E554</f>
        <v>0</v>
      </c>
      <c r="F555" s="20">
        <f>F551+F552+F553+F554</f>
        <v>44.25</v>
      </c>
      <c r="G555" s="36">
        <f>G551+G552+G553+G554</f>
        <v>43.99</v>
      </c>
      <c r="H555" s="29">
        <f>G555/F555*100</f>
        <v>99.41242937853107</v>
      </c>
      <c r="I555" s="197"/>
      <c r="J555" s="197"/>
      <c r="K555" s="197"/>
      <c r="L555" s="197"/>
    </row>
    <row r="556" spans="1:12" ht="22.5" customHeight="1">
      <c r="A556" s="123"/>
      <c r="B556" s="571" t="s">
        <v>69</v>
      </c>
      <c r="C556" s="571" t="s">
        <v>308</v>
      </c>
      <c r="D556" s="15" t="s">
        <v>399</v>
      </c>
      <c r="E556" s="34"/>
      <c r="F556" s="31">
        <v>431.88</v>
      </c>
      <c r="G556" s="31">
        <v>393.04</v>
      </c>
      <c r="H556" s="28">
        <f>G556/F556*100</f>
        <v>91.00676113735298</v>
      </c>
      <c r="I556" s="197"/>
      <c r="J556" s="197"/>
      <c r="K556" s="197"/>
      <c r="L556" s="197"/>
    </row>
    <row r="557" spans="1:12" ht="19.5" customHeight="1">
      <c r="A557" s="123"/>
      <c r="B557" s="541"/>
      <c r="C557" s="541"/>
      <c r="D557" s="14" t="s">
        <v>400</v>
      </c>
      <c r="E557" s="34"/>
      <c r="F557" s="28"/>
      <c r="G557" s="34"/>
      <c r="H557" s="34"/>
      <c r="I557" s="197"/>
      <c r="J557" s="197"/>
      <c r="K557" s="197"/>
      <c r="L557" s="197"/>
    </row>
    <row r="558" spans="1:12" ht="21" customHeight="1">
      <c r="A558" s="123"/>
      <c r="B558" s="541"/>
      <c r="C558" s="541"/>
      <c r="D558" s="14" t="s">
        <v>401</v>
      </c>
      <c r="E558" s="34"/>
      <c r="F558" s="28"/>
      <c r="G558" s="34"/>
      <c r="H558" s="34"/>
      <c r="I558" s="197"/>
      <c r="J558" s="197"/>
      <c r="K558" s="197"/>
      <c r="L558" s="197"/>
    </row>
    <row r="559" spans="1:12" ht="15.75" customHeight="1">
      <c r="A559" s="123"/>
      <c r="B559" s="541"/>
      <c r="C559" s="541"/>
      <c r="D559" s="23" t="s">
        <v>402</v>
      </c>
      <c r="E559" s="34"/>
      <c r="F559" s="28"/>
      <c r="G559" s="34"/>
      <c r="H559" s="34"/>
      <c r="I559" s="197"/>
      <c r="J559" s="197"/>
      <c r="K559" s="197"/>
      <c r="L559" s="197"/>
    </row>
    <row r="560" spans="1:12" ht="27" customHeight="1">
      <c r="A560" s="123"/>
      <c r="B560" s="529"/>
      <c r="C560" s="529"/>
      <c r="D560" s="9" t="s">
        <v>403</v>
      </c>
      <c r="E560" s="36">
        <f>E556+E557+E558+E559</f>
        <v>0</v>
      </c>
      <c r="F560" s="30">
        <f>F556+F557+F558+F559</f>
        <v>431.88</v>
      </c>
      <c r="G560" s="30">
        <f>G556+G557+G558+G559</f>
        <v>393.04</v>
      </c>
      <c r="H560" s="29">
        <f>G560/F560*100</f>
        <v>91.00676113735298</v>
      </c>
      <c r="I560" s="197"/>
      <c r="J560" s="197"/>
      <c r="K560" s="197"/>
      <c r="L560" s="197"/>
    </row>
    <row r="561" spans="1:12" ht="12.75">
      <c r="A561" s="123"/>
      <c r="B561" s="571" t="s">
        <v>70</v>
      </c>
      <c r="C561" s="571" t="s">
        <v>308</v>
      </c>
      <c r="D561" s="15" t="s">
        <v>399</v>
      </c>
      <c r="E561" s="34"/>
      <c r="F561" s="28">
        <v>700</v>
      </c>
      <c r="G561" s="34">
        <v>251.79</v>
      </c>
      <c r="H561" s="28">
        <f>G561/F561*100</f>
        <v>35.97</v>
      </c>
      <c r="I561" s="197"/>
      <c r="J561" s="197"/>
      <c r="K561" s="197"/>
      <c r="L561" s="197"/>
    </row>
    <row r="562" spans="1:12" ht="15" customHeight="1">
      <c r="A562" s="123"/>
      <c r="B562" s="541"/>
      <c r="C562" s="541"/>
      <c r="D562" s="14" t="s">
        <v>400</v>
      </c>
      <c r="E562" s="34"/>
      <c r="F562" s="28"/>
      <c r="G562" s="34"/>
      <c r="H562" s="34"/>
      <c r="I562" s="197"/>
      <c r="J562" s="197"/>
      <c r="K562" s="197"/>
      <c r="L562" s="197"/>
    </row>
    <row r="563" spans="1:12" ht="15" customHeight="1">
      <c r="A563" s="123"/>
      <c r="B563" s="541"/>
      <c r="C563" s="541"/>
      <c r="D563" s="14" t="s">
        <v>401</v>
      </c>
      <c r="E563" s="34"/>
      <c r="F563" s="28"/>
      <c r="G563" s="34"/>
      <c r="H563" s="34"/>
      <c r="I563" s="197"/>
      <c r="J563" s="197"/>
      <c r="K563" s="197"/>
      <c r="L563" s="197"/>
    </row>
    <row r="564" spans="1:12" ht="18.75" customHeight="1">
      <c r="A564" s="123"/>
      <c r="B564" s="541"/>
      <c r="C564" s="541"/>
      <c r="D564" s="23" t="s">
        <v>402</v>
      </c>
      <c r="E564" s="34"/>
      <c r="F564" s="28"/>
      <c r="G564" s="34"/>
      <c r="H564" s="34"/>
      <c r="I564" s="197"/>
      <c r="J564" s="197"/>
      <c r="K564" s="197"/>
      <c r="L564" s="197"/>
    </row>
    <row r="565" spans="1:12" ht="22.5" customHeight="1">
      <c r="A565" s="123"/>
      <c r="B565" s="529"/>
      <c r="C565" s="529"/>
      <c r="D565" s="9" t="s">
        <v>403</v>
      </c>
      <c r="E565" s="36">
        <f>E561+E562+E563+E564</f>
        <v>0</v>
      </c>
      <c r="F565" s="29">
        <f>F561+F562+F563+F564</f>
        <v>700</v>
      </c>
      <c r="G565" s="36">
        <f>G561+G562+G563+G564</f>
        <v>251.79</v>
      </c>
      <c r="H565" s="29">
        <f>G565/F565*100</f>
        <v>35.97</v>
      </c>
      <c r="I565" s="197"/>
      <c r="J565" s="197"/>
      <c r="K565" s="197"/>
      <c r="L565" s="197"/>
    </row>
    <row r="566" spans="1:12" ht="15" customHeight="1">
      <c r="A566" s="123"/>
      <c r="B566" s="571" t="s">
        <v>309</v>
      </c>
      <c r="C566" s="571" t="s">
        <v>308</v>
      </c>
      <c r="D566" s="15" t="s">
        <v>399</v>
      </c>
      <c r="E566" s="34">
        <v>1660</v>
      </c>
      <c r="F566" s="31">
        <v>1566.01</v>
      </c>
      <c r="G566" s="34">
        <v>474.53</v>
      </c>
      <c r="H566" s="28">
        <f>G566/F566*100</f>
        <v>30.301849924329982</v>
      </c>
      <c r="I566" s="197"/>
      <c r="J566" s="197"/>
      <c r="K566" s="197"/>
      <c r="L566" s="197"/>
    </row>
    <row r="567" spans="1:12" ht="12.75">
      <c r="A567" s="123"/>
      <c r="B567" s="541"/>
      <c r="C567" s="541"/>
      <c r="D567" s="14" t="s">
        <v>400</v>
      </c>
      <c r="E567" s="34"/>
      <c r="F567" s="28"/>
      <c r="G567" s="34"/>
      <c r="H567" s="34"/>
      <c r="I567" s="197"/>
      <c r="J567" s="197"/>
      <c r="K567" s="197"/>
      <c r="L567" s="197"/>
    </row>
    <row r="568" spans="1:12" ht="12.75">
      <c r="A568" s="123"/>
      <c r="B568" s="541"/>
      <c r="C568" s="541"/>
      <c r="D568" s="14" t="s">
        <v>401</v>
      </c>
      <c r="E568" s="34"/>
      <c r="F568" s="28"/>
      <c r="G568" s="34"/>
      <c r="H568" s="34"/>
      <c r="I568" s="197"/>
      <c r="J568" s="197"/>
      <c r="K568" s="197"/>
      <c r="L568" s="197"/>
    </row>
    <row r="569" spans="1:12" ht="12.75">
      <c r="A569" s="123"/>
      <c r="B569" s="541"/>
      <c r="C569" s="541"/>
      <c r="D569" s="23" t="s">
        <v>402</v>
      </c>
      <c r="E569" s="34"/>
      <c r="F569" s="28"/>
      <c r="G569" s="34"/>
      <c r="H569" s="34"/>
      <c r="I569" s="197"/>
      <c r="J569" s="197"/>
      <c r="K569" s="197"/>
      <c r="L569" s="197"/>
    </row>
    <row r="570" spans="1:12" ht="12" customHeight="1">
      <c r="A570" s="123"/>
      <c r="B570" s="529"/>
      <c r="C570" s="529"/>
      <c r="D570" s="9" t="s">
        <v>403</v>
      </c>
      <c r="E570" s="36">
        <f>E566+E567+E568+E569</f>
        <v>1660</v>
      </c>
      <c r="F570" s="30">
        <f>F566+F567+F568+F569</f>
        <v>1566.01</v>
      </c>
      <c r="G570" s="36">
        <f>G566+G567+G568+G569</f>
        <v>474.53</v>
      </c>
      <c r="H570" s="29"/>
      <c r="I570" s="197"/>
      <c r="J570" s="197"/>
      <c r="K570" s="197"/>
      <c r="L570" s="197"/>
    </row>
    <row r="571" spans="1:12" ht="12.75">
      <c r="A571" s="123"/>
      <c r="B571" s="571" t="s">
        <v>71</v>
      </c>
      <c r="C571" s="571" t="s">
        <v>308</v>
      </c>
      <c r="D571" s="15" t="s">
        <v>399</v>
      </c>
      <c r="E571" s="28">
        <v>25</v>
      </c>
      <c r="F571" s="31">
        <v>25</v>
      </c>
      <c r="G571" s="34"/>
      <c r="H571" s="28">
        <f>G571/F571*100</f>
        <v>0</v>
      </c>
      <c r="I571" s="197"/>
      <c r="J571" s="197"/>
      <c r="K571" s="197"/>
      <c r="L571" s="197"/>
    </row>
    <row r="572" spans="1:12" ht="15" customHeight="1">
      <c r="A572" s="123"/>
      <c r="B572" s="541"/>
      <c r="C572" s="541"/>
      <c r="D572" s="14" t="s">
        <v>400</v>
      </c>
      <c r="E572" s="28">
        <v>25</v>
      </c>
      <c r="F572" s="31">
        <v>25</v>
      </c>
      <c r="G572" s="34"/>
      <c r="H572" s="34"/>
      <c r="I572" s="197"/>
      <c r="J572" s="197"/>
      <c r="K572" s="197"/>
      <c r="L572" s="197"/>
    </row>
    <row r="573" spans="1:12" ht="15" customHeight="1">
      <c r="A573" s="123"/>
      <c r="B573" s="541"/>
      <c r="C573" s="541"/>
      <c r="D573" s="14" t="s">
        <v>401</v>
      </c>
      <c r="E573" s="28"/>
      <c r="F573" s="31"/>
      <c r="G573" s="34"/>
      <c r="H573" s="34"/>
      <c r="I573" s="197"/>
      <c r="J573" s="197"/>
      <c r="K573" s="197"/>
      <c r="L573" s="197"/>
    </row>
    <row r="574" spans="1:12" ht="13.5" customHeight="1">
      <c r="A574" s="123"/>
      <c r="B574" s="541"/>
      <c r="C574" s="541"/>
      <c r="D574" s="23" t="s">
        <v>402</v>
      </c>
      <c r="E574" s="28"/>
      <c r="F574" s="31"/>
      <c r="G574" s="34"/>
      <c r="H574" s="34"/>
      <c r="I574" s="197"/>
      <c r="J574" s="197"/>
      <c r="K574" s="197"/>
      <c r="L574" s="197"/>
    </row>
    <row r="575" spans="1:12" ht="12.75" customHeight="1">
      <c r="A575" s="123"/>
      <c r="B575" s="529"/>
      <c r="C575" s="529"/>
      <c r="D575" s="9" t="s">
        <v>403</v>
      </c>
      <c r="E575" s="29">
        <f>E571+E572+E573+E574</f>
        <v>50</v>
      </c>
      <c r="F575" s="30">
        <f>F571+F572+F573+F574</f>
        <v>50</v>
      </c>
      <c r="G575" s="36">
        <f>G571+G572+G573+G574</f>
        <v>0</v>
      </c>
      <c r="H575" s="29">
        <f>G575/F575*100</f>
        <v>0</v>
      </c>
      <c r="I575" s="197"/>
      <c r="J575" s="197"/>
      <c r="K575" s="197"/>
      <c r="L575" s="197"/>
    </row>
    <row r="576" spans="1:12" ht="12.75">
      <c r="A576" s="123"/>
      <c r="B576" s="571" t="s">
        <v>72</v>
      </c>
      <c r="C576" s="571" t="s">
        <v>308</v>
      </c>
      <c r="D576" s="15" t="s">
        <v>399</v>
      </c>
      <c r="E576" s="31">
        <v>1185.3</v>
      </c>
      <c r="F576" s="28">
        <v>2360.47</v>
      </c>
      <c r="G576" s="34">
        <v>1240</v>
      </c>
      <c r="H576" s="233">
        <f>G576/F576*100</f>
        <v>52.53191101772106</v>
      </c>
      <c r="I576" s="197"/>
      <c r="J576" s="197"/>
      <c r="K576" s="197"/>
      <c r="L576" s="197"/>
    </row>
    <row r="577" spans="1:12" ht="12.75">
      <c r="A577" s="123"/>
      <c r="B577" s="541"/>
      <c r="C577" s="541"/>
      <c r="D577" s="14" t="s">
        <v>400</v>
      </c>
      <c r="E577" s="95">
        <v>1185.3</v>
      </c>
      <c r="F577" s="95">
        <v>1185.3</v>
      </c>
      <c r="G577" s="96">
        <v>0</v>
      </c>
      <c r="H577" s="52">
        <f>G577/F577*100</f>
        <v>0</v>
      </c>
      <c r="I577" s="197"/>
      <c r="J577" s="197"/>
      <c r="K577" s="197"/>
      <c r="L577" s="197"/>
    </row>
    <row r="578" spans="1:12" ht="12.75">
      <c r="A578" s="123"/>
      <c r="B578" s="541"/>
      <c r="C578" s="541"/>
      <c r="D578" s="14" t="s">
        <v>401</v>
      </c>
      <c r="E578" s="83"/>
      <c r="F578" s="83"/>
      <c r="G578" s="83"/>
      <c r="H578" s="83"/>
      <c r="I578" s="197"/>
      <c r="J578" s="197"/>
      <c r="K578" s="197"/>
      <c r="L578" s="197"/>
    </row>
    <row r="579" spans="1:12" ht="12.75" customHeight="1">
      <c r="A579" s="123"/>
      <c r="B579" s="541"/>
      <c r="C579" s="541"/>
      <c r="D579" s="23" t="s">
        <v>402</v>
      </c>
      <c r="E579" s="83"/>
      <c r="F579" s="83"/>
      <c r="G579" s="83"/>
      <c r="H579" s="83"/>
      <c r="I579" s="197"/>
      <c r="J579" s="197"/>
      <c r="K579" s="197"/>
      <c r="L579" s="197"/>
    </row>
    <row r="580" spans="1:12" ht="18" customHeight="1">
      <c r="A580" s="123"/>
      <c r="B580" s="529"/>
      <c r="C580" s="529"/>
      <c r="D580" s="9" t="s">
        <v>403</v>
      </c>
      <c r="E580" s="97">
        <f>E576+E577+E578+E579</f>
        <v>2370.6</v>
      </c>
      <c r="F580" s="97">
        <f>F576+F577+F578+F579</f>
        <v>3545.7699999999995</v>
      </c>
      <c r="G580" s="97">
        <f>G576+G577+G578+G579</f>
        <v>1240</v>
      </c>
      <c r="H580" s="97">
        <f>G580/F580*100</f>
        <v>34.97124743003636</v>
      </c>
      <c r="I580" s="197"/>
      <c r="J580" s="197"/>
      <c r="K580" s="197"/>
      <c r="L580" s="197"/>
    </row>
    <row r="581" spans="1:12" ht="12.75">
      <c r="A581" s="123"/>
      <c r="B581" s="571" t="s">
        <v>73</v>
      </c>
      <c r="C581" s="571" t="s">
        <v>308</v>
      </c>
      <c r="D581" s="15" t="s">
        <v>399</v>
      </c>
      <c r="E581" s="96">
        <v>224.04</v>
      </c>
      <c r="F581" s="95">
        <v>224.04</v>
      </c>
      <c r="G581" s="95">
        <v>0</v>
      </c>
      <c r="H581" s="95">
        <f>G581/F581*100</f>
        <v>0</v>
      </c>
      <c r="I581" s="197"/>
      <c r="J581" s="197"/>
      <c r="K581" s="197"/>
      <c r="L581" s="197"/>
    </row>
    <row r="582" spans="1:12" ht="12.75">
      <c r="A582" s="123"/>
      <c r="B582" s="541"/>
      <c r="C582" s="541"/>
      <c r="D582" s="14" t="s">
        <v>400</v>
      </c>
      <c r="E582" s="96">
        <v>582.5</v>
      </c>
      <c r="F582" s="95">
        <v>856.5</v>
      </c>
      <c r="G582" s="95">
        <v>0</v>
      </c>
      <c r="H582" s="95">
        <f>G582/F582*100</f>
        <v>0</v>
      </c>
      <c r="I582" s="197"/>
      <c r="J582" s="197"/>
      <c r="K582" s="197"/>
      <c r="L582" s="197"/>
    </row>
    <row r="583" spans="1:12" ht="12.75">
      <c r="A583" s="123"/>
      <c r="B583" s="541"/>
      <c r="C583" s="541"/>
      <c r="D583" s="14" t="s">
        <v>401</v>
      </c>
      <c r="E583" s="95">
        <v>1657.9</v>
      </c>
      <c r="F583" s="95">
        <v>1657.9</v>
      </c>
      <c r="G583" s="95">
        <v>0</v>
      </c>
      <c r="H583" s="95">
        <f>G583/F583*100</f>
        <v>0</v>
      </c>
      <c r="I583" s="197"/>
      <c r="J583" s="197"/>
      <c r="K583" s="197"/>
      <c r="L583" s="197"/>
    </row>
    <row r="584" spans="1:12" ht="12.75">
      <c r="A584" s="123"/>
      <c r="B584" s="541"/>
      <c r="C584" s="541"/>
      <c r="D584" s="23" t="s">
        <v>402</v>
      </c>
      <c r="E584" s="83"/>
      <c r="F584" s="83"/>
      <c r="G584" s="83"/>
      <c r="H584" s="83"/>
      <c r="I584" s="197"/>
      <c r="J584" s="197"/>
      <c r="K584" s="197"/>
      <c r="L584" s="197"/>
    </row>
    <row r="585" spans="1:12" ht="18" customHeight="1">
      <c r="A585" s="123"/>
      <c r="B585" s="529"/>
      <c r="C585" s="529"/>
      <c r="D585" s="9" t="s">
        <v>403</v>
      </c>
      <c r="E585" s="84">
        <f>E581+E582+E583+E584</f>
        <v>2464.44</v>
      </c>
      <c r="F585" s="84">
        <f>F581+F582+F583+F584</f>
        <v>2738.44</v>
      </c>
      <c r="G585" s="84">
        <f>G581+G582+G583+G584</f>
        <v>0</v>
      </c>
      <c r="H585" s="84">
        <f>G585/F585*100</f>
        <v>0</v>
      </c>
      <c r="I585" s="197"/>
      <c r="J585" s="197"/>
      <c r="K585" s="197"/>
      <c r="L585" s="197"/>
    </row>
    <row r="586" spans="1:12" ht="12.75">
      <c r="A586" s="123"/>
      <c r="B586" s="571" t="s">
        <v>74</v>
      </c>
      <c r="C586" s="571" t="s">
        <v>308</v>
      </c>
      <c r="D586" s="15" t="s">
        <v>399</v>
      </c>
      <c r="E586" s="95">
        <v>500</v>
      </c>
      <c r="F586" s="95">
        <v>500</v>
      </c>
      <c r="G586" s="95">
        <v>118.27</v>
      </c>
      <c r="H586" s="95">
        <f>G586/F586*100</f>
        <v>23.654</v>
      </c>
      <c r="I586" s="197"/>
      <c r="J586" s="197"/>
      <c r="K586" s="197"/>
      <c r="L586" s="197"/>
    </row>
    <row r="587" spans="1:12" ht="12.75">
      <c r="A587" s="123"/>
      <c r="B587" s="541"/>
      <c r="C587" s="541"/>
      <c r="D587" s="14" t="s">
        <v>400</v>
      </c>
      <c r="E587" s="95"/>
      <c r="F587" s="95"/>
      <c r="G587" s="95"/>
      <c r="H587" s="83"/>
      <c r="I587" s="197"/>
      <c r="J587" s="197"/>
      <c r="K587" s="197"/>
      <c r="L587" s="197"/>
    </row>
    <row r="588" spans="1:12" ht="12.75">
      <c r="A588" s="123"/>
      <c r="B588" s="541"/>
      <c r="C588" s="541"/>
      <c r="D588" s="14" t="s">
        <v>401</v>
      </c>
      <c r="E588" s="95"/>
      <c r="F588" s="83"/>
      <c r="G588" s="95"/>
      <c r="H588" s="83"/>
      <c r="I588" s="197"/>
      <c r="J588" s="197"/>
      <c r="K588" s="197"/>
      <c r="L588" s="197"/>
    </row>
    <row r="589" spans="1:12" ht="12.75">
      <c r="A589" s="123"/>
      <c r="B589" s="541"/>
      <c r="C589" s="541"/>
      <c r="D589" s="23" t="s">
        <v>402</v>
      </c>
      <c r="E589" s="95"/>
      <c r="F589" s="83"/>
      <c r="G589" s="95"/>
      <c r="H589" s="83"/>
      <c r="I589" s="197"/>
      <c r="J589" s="197"/>
      <c r="K589" s="197"/>
      <c r="L589" s="197"/>
    </row>
    <row r="590" spans="1:12" ht="19.5" customHeight="1">
      <c r="A590" s="123"/>
      <c r="B590" s="529"/>
      <c r="C590" s="529"/>
      <c r="D590" s="9" t="s">
        <v>403</v>
      </c>
      <c r="E590" s="97">
        <f>E586+E587+E588+E589</f>
        <v>500</v>
      </c>
      <c r="F590" s="97">
        <f>F586+F587+F588+F589</f>
        <v>500</v>
      </c>
      <c r="G590" s="97">
        <f>G586+G587+G588+G589</f>
        <v>118.27</v>
      </c>
      <c r="H590" s="84">
        <f>G590/F590*100</f>
        <v>23.654</v>
      </c>
      <c r="I590" s="197"/>
      <c r="J590" s="197"/>
      <c r="K590" s="197"/>
      <c r="L590" s="197"/>
    </row>
    <row r="591" spans="1:12" ht="12.75">
      <c r="A591" s="123"/>
      <c r="B591" s="571" t="s">
        <v>75</v>
      </c>
      <c r="C591" s="571" t="s">
        <v>308</v>
      </c>
      <c r="D591" s="15" t="s">
        <v>399</v>
      </c>
      <c r="E591" s="83"/>
      <c r="F591" s="95">
        <v>99</v>
      </c>
      <c r="G591" s="95">
        <v>98.92</v>
      </c>
      <c r="H591" s="95">
        <f>G591/F591*100</f>
        <v>99.91919191919192</v>
      </c>
      <c r="I591" s="197"/>
      <c r="J591" s="197"/>
      <c r="K591" s="197"/>
      <c r="L591" s="197"/>
    </row>
    <row r="592" spans="1:12" ht="12.75">
      <c r="A592" s="123"/>
      <c r="B592" s="541"/>
      <c r="C592" s="541"/>
      <c r="D592" s="14" t="s">
        <v>400</v>
      </c>
      <c r="E592" s="83"/>
      <c r="F592" s="83"/>
      <c r="G592" s="95"/>
      <c r="H592" s="95"/>
      <c r="I592" s="197"/>
      <c r="J592" s="197"/>
      <c r="K592" s="197"/>
      <c r="L592" s="197"/>
    </row>
    <row r="593" spans="1:12" ht="12.75">
      <c r="A593" s="123"/>
      <c r="B593" s="541"/>
      <c r="C593" s="541"/>
      <c r="D593" s="14" t="s">
        <v>401</v>
      </c>
      <c r="E593" s="83"/>
      <c r="F593" s="83"/>
      <c r="G593" s="95"/>
      <c r="H593" s="95"/>
      <c r="I593" s="197"/>
      <c r="J593" s="197"/>
      <c r="K593" s="197"/>
      <c r="L593" s="197"/>
    </row>
    <row r="594" spans="1:12" ht="12.75">
      <c r="A594" s="123"/>
      <c r="B594" s="541"/>
      <c r="C594" s="541"/>
      <c r="D594" s="23" t="s">
        <v>402</v>
      </c>
      <c r="E594" s="83"/>
      <c r="F594" s="83"/>
      <c r="G594" s="95"/>
      <c r="H594" s="95"/>
      <c r="I594" s="197"/>
      <c r="J594" s="197"/>
      <c r="K594" s="197"/>
      <c r="L594" s="197"/>
    </row>
    <row r="595" spans="1:12" ht="12.75">
      <c r="A595" s="123"/>
      <c r="B595" s="529"/>
      <c r="C595" s="529"/>
      <c r="D595" s="9" t="s">
        <v>403</v>
      </c>
      <c r="E595" s="84">
        <f>E591+E592+E593+E594</f>
        <v>0</v>
      </c>
      <c r="F595" s="97">
        <f>F591+F592+F593+F594</f>
        <v>99</v>
      </c>
      <c r="G595" s="97">
        <f>G591+G592+G593+G594</f>
        <v>98.92</v>
      </c>
      <c r="H595" s="97">
        <f>G595/F595*100</f>
        <v>99.91919191919192</v>
      </c>
      <c r="I595" s="197"/>
      <c r="J595" s="197"/>
      <c r="K595" s="197"/>
      <c r="L595" s="197"/>
    </row>
    <row r="596" spans="1:12" ht="12.75">
      <c r="A596" s="123"/>
      <c r="B596" s="571" t="s">
        <v>128</v>
      </c>
      <c r="C596" s="571" t="s">
        <v>308</v>
      </c>
      <c r="D596" s="15" t="s">
        <v>399</v>
      </c>
      <c r="E596" s="84"/>
      <c r="F596" s="95">
        <v>29.7</v>
      </c>
      <c r="G596" s="95">
        <v>0</v>
      </c>
      <c r="H596" s="95">
        <f>G596/F596*100</f>
        <v>0</v>
      </c>
      <c r="I596" s="197"/>
      <c r="J596" s="197"/>
      <c r="K596" s="197"/>
      <c r="L596" s="197"/>
    </row>
    <row r="597" spans="1:12" ht="12.75">
      <c r="A597" s="123"/>
      <c r="B597" s="541"/>
      <c r="C597" s="541"/>
      <c r="D597" s="14" t="s">
        <v>400</v>
      </c>
      <c r="E597" s="84"/>
      <c r="F597" s="97"/>
      <c r="G597" s="84"/>
      <c r="H597" s="84"/>
      <c r="I597" s="197"/>
      <c r="J597" s="197"/>
      <c r="K597" s="197"/>
      <c r="L597" s="197"/>
    </row>
    <row r="598" spans="1:12" ht="12.75">
      <c r="A598" s="123"/>
      <c r="B598" s="541"/>
      <c r="C598" s="541"/>
      <c r="D598" s="14" t="s">
        <v>401</v>
      </c>
      <c r="E598" s="84"/>
      <c r="F598" s="97"/>
      <c r="G598" s="84"/>
      <c r="H598" s="84"/>
      <c r="I598" s="197"/>
      <c r="J598" s="197"/>
      <c r="K598" s="197"/>
      <c r="L598" s="197"/>
    </row>
    <row r="599" spans="1:12" ht="12.75">
      <c r="A599" s="123"/>
      <c r="B599" s="541"/>
      <c r="C599" s="541"/>
      <c r="D599" s="23" t="s">
        <v>402</v>
      </c>
      <c r="E599" s="84"/>
      <c r="F599" s="97"/>
      <c r="G599" s="84"/>
      <c r="H599" s="84"/>
      <c r="I599" s="197"/>
      <c r="J599" s="197"/>
      <c r="K599" s="197"/>
      <c r="L599" s="197"/>
    </row>
    <row r="600" spans="1:12" ht="12.75">
      <c r="A600" s="123"/>
      <c r="B600" s="529"/>
      <c r="C600" s="529"/>
      <c r="D600" s="9" t="s">
        <v>403</v>
      </c>
      <c r="E600" s="97">
        <f>E596+E597+E598+E599</f>
        <v>0</v>
      </c>
      <c r="F600" s="97">
        <f>F596+F597+F598+F599</f>
        <v>29.7</v>
      </c>
      <c r="G600" s="97">
        <f>G596+G597+G598+G599</f>
        <v>0</v>
      </c>
      <c r="H600" s="97">
        <f>G600/F600*100</f>
        <v>0</v>
      </c>
      <c r="I600" s="197"/>
      <c r="J600" s="197"/>
      <c r="K600" s="197"/>
      <c r="L600" s="197"/>
    </row>
    <row r="601" spans="1:12" ht="18" customHeight="1">
      <c r="A601" s="123"/>
      <c r="B601" s="571" t="s">
        <v>76</v>
      </c>
      <c r="C601" s="571" t="s">
        <v>308</v>
      </c>
      <c r="D601" s="15" t="s">
        <v>399</v>
      </c>
      <c r="E601" s="95">
        <v>0</v>
      </c>
      <c r="F601" s="95">
        <v>27</v>
      </c>
      <c r="G601" s="95">
        <v>27</v>
      </c>
      <c r="H601" s="95">
        <f>G601/F601*100</f>
        <v>100</v>
      </c>
      <c r="I601" s="197"/>
      <c r="J601" s="197"/>
      <c r="K601" s="197"/>
      <c r="L601" s="197"/>
    </row>
    <row r="602" spans="1:12" ht="21" customHeight="1">
      <c r="A602" s="123"/>
      <c r="B602" s="541"/>
      <c r="C602" s="541"/>
      <c r="D602" s="14" t="s">
        <v>400</v>
      </c>
      <c r="E602" s="83"/>
      <c r="F602" s="95"/>
      <c r="G602" s="95"/>
      <c r="H602" s="95"/>
      <c r="I602" s="197"/>
      <c r="J602" s="197"/>
      <c r="K602" s="197"/>
      <c r="L602" s="197"/>
    </row>
    <row r="603" spans="1:12" ht="21" customHeight="1">
      <c r="A603" s="123"/>
      <c r="B603" s="541"/>
      <c r="C603" s="541"/>
      <c r="D603" s="14" t="s">
        <v>401</v>
      </c>
      <c r="E603" s="34"/>
      <c r="F603" s="95"/>
      <c r="G603" s="95"/>
      <c r="H603" s="34"/>
      <c r="I603" s="197"/>
      <c r="J603" s="197"/>
      <c r="K603" s="197"/>
      <c r="L603" s="197"/>
    </row>
    <row r="604" spans="1:12" ht="15.75" customHeight="1">
      <c r="A604" s="123"/>
      <c r="B604" s="541"/>
      <c r="C604" s="541"/>
      <c r="D604" s="23" t="s">
        <v>402</v>
      </c>
      <c r="E604" s="34"/>
      <c r="F604" s="95"/>
      <c r="G604" s="95"/>
      <c r="H604" s="34"/>
      <c r="I604" s="197"/>
      <c r="J604" s="197"/>
      <c r="K604" s="197"/>
      <c r="L604" s="197"/>
    </row>
    <row r="605" spans="1:12" ht="20.25" customHeight="1">
      <c r="A605" s="123"/>
      <c r="B605" s="529"/>
      <c r="C605" s="529"/>
      <c r="D605" s="9" t="s">
        <v>403</v>
      </c>
      <c r="E605" s="86">
        <f>E601+E602+E603+E604</f>
        <v>0</v>
      </c>
      <c r="F605" s="86">
        <f>F601+F602+F603+F604</f>
        <v>27</v>
      </c>
      <c r="G605" s="86">
        <f>G601+G602+G603+G604</f>
        <v>27</v>
      </c>
      <c r="H605" s="86">
        <f>G605/F605*100</f>
        <v>100</v>
      </c>
      <c r="I605" s="197"/>
      <c r="J605" s="197"/>
      <c r="K605" s="197"/>
      <c r="L605" s="197"/>
    </row>
    <row r="606" spans="1:12" ht="16.5" customHeight="1">
      <c r="A606" s="123"/>
      <c r="B606" s="505" t="s">
        <v>77</v>
      </c>
      <c r="C606" s="571" t="s">
        <v>308</v>
      </c>
      <c r="D606" s="15" t="s">
        <v>399</v>
      </c>
      <c r="E606" s="94">
        <v>0</v>
      </c>
      <c r="F606" s="94">
        <v>100</v>
      </c>
      <c r="G606" s="94">
        <v>29</v>
      </c>
      <c r="H606" s="94">
        <f>G606/F606*100</f>
        <v>28.999999999999996</v>
      </c>
      <c r="I606" s="197"/>
      <c r="J606" s="197"/>
      <c r="K606" s="197"/>
      <c r="L606" s="197"/>
    </row>
    <row r="607" spans="1:12" ht="12" customHeight="1">
      <c r="A607" s="123"/>
      <c r="B607" s="470"/>
      <c r="C607" s="541"/>
      <c r="D607" s="14" t="s">
        <v>400</v>
      </c>
      <c r="E607" s="86"/>
      <c r="F607" s="94"/>
      <c r="G607" s="94"/>
      <c r="H607" s="94">
        <v>0</v>
      </c>
      <c r="I607" s="197"/>
      <c r="J607" s="197"/>
      <c r="K607" s="197"/>
      <c r="L607" s="197"/>
    </row>
    <row r="608" spans="1:12" ht="13.5" customHeight="1">
      <c r="A608" s="123"/>
      <c r="B608" s="470"/>
      <c r="C608" s="541"/>
      <c r="D608" s="14" t="s">
        <v>401</v>
      </c>
      <c r="E608" s="86"/>
      <c r="F608" s="86"/>
      <c r="G608" s="86"/>
      <c r="H608" s="86"/>
      <c r="I608" s="197"/>
      <c r="J608" s="197"/>
      <c r="K608" s="197"/>
      <c r="L608" s="197"/>
    </row>
    <row r="609" spans="1:12" ht="13.5" customHeight="1">
      <c r="A609" s="123"/>
      <c r="B609" s="470"/>
      <c r="C609" s="541"/>
      <c r="D609" s="23" t="s">
        <v>402</v>
      </c>
      <c r="E609" s="86"/>
      <c r="F609" s="86"/>
      <c r="G609" s="86"/>
      <c r="H609" s="86"/>
      <c r="I609" s="197"/>
      <c r="J609" s="197"/>
      <c r="K609" s="197"/>
      <c r="L609" s="197"/>
    </row>
    <row r="610" spans="1:12" ht="12" customHeight="1">
      <c r="A610" s="123"/>
      <c r="B610" s="600"/>
      <c r="C610" s="529"/>
      <c r="D610" s="9" t="s">
        <v>403</v>
      </c>
      <c r="E610" s="86"/>
      <c r="F610" s="86">
        <f>F606+F607+F608+F609</f>
        <v>100</v>
      </c>
      <c r="G610" s="86">
        <f>G606+G607+G608+G609</f>
        <v>29</v>
      </c>
      <c r="H610" s="86">
        <f>G610/F610*100</f>
        <v>28.999999999999996</v>
      </c>
      <c r="I610" s="197"/>
      <c r="J610" s="197"/>
      <c r="K610" s="197"/>
      <c r="L610" s="197"/>
    </row>
    <row r="611" spans="1:12" ht="22.5" customHeight="1">
      <c r="A611" s="123"/>
      <c r="B611" s="505" t="s">
        <v>78</v>
      </c>
      <c r="C611" s="571" t="s">
        <v>308</v>
      </c>
      <c r="D611" s="15" t="s">
        <v>399</v>
      </c>
      <c r="E611" s="86"/>
      <c r="F611" s="93"/>
      <c r="G611" s="93"/>
      <c r="H611" s="94"/>
      <c r="I611" s="197"/>
      <c r="J611" s="197"/>
      <c r="K611" s="197"/>
      <c r="L611" s="197"/>
    </row>
    <row r="612" spans="1:12" ht="24.75" customHeight="1">
      <c r="A612" s="123"/>
      <c r="B612" s="470"/>
      <c r="C612" s="541"/>
      <c r="D612" s="14" t="s">
        <v>400</v>
      </c>
      <c r="E612" s="86"/>
      <c r="F612" s="94">
        <v>4390.8</v>
      </c>
      <c r="G612" s="94">
        <v>0</v>
      </c>
      <c r="H612" s="86">
        <f>G612/F612*100</f>
        <v>0</v>
      </c>
      <c r="I612" s="197"/>
      <c r="J612" s="197"/>
      <c r="K612" s="197"/>
      <c r="L612" s="197"/>
    </row>
    <row r="613" spans="1:12" ht="23.25" customHeight="1">
      <c r="A613" s="123"/>
      <c r="B613" s="470"/>
      <c r="C613" s="541"/>
      <c r="D613" s="14" t="s">
        <v>401</v>
      </c>
      <c r="E613" s="86"/>
      <c r="F613" s="86"/>
      <c r="G613" s="87"/>
      <c r="H613" s="86"/>
      <c r="I613" s="197"/>
      <c r="J613" s="197"/>
      <c r="K613" s="197"/>
      <c r="L613" s="197"/>
    </row>
    <row r="614" spans="1:12" ht="27.75" customHeight="1">
      <c r="A614" s="123"/>
      <c r="B614" s="470"/>
      <c r="C614" s="541"/>
      <c r="D614" s="23" t="s">
        <v>402</v>
      </c>
      <c r="E614" s="86"/>
      <c r="F614" s="86"/>
      <c r="G614" s="87"/>
      <c r="H614" s="86"/>
      <c r="I614" s="197"/>
      <c r="J614" s="197"/>
      <c r="K614" s="197"/>
      <c r="L614" s="197"/>
    </row>
    <row r="615" spans="1:12" ht="30" customHeight="1">
      <c r="A615" s="123"/>
      <c r="B615" s="600"/>
      <c r="C615" s="529"/>
      <c r="D615" s="9" t="s">
        <v>403</v>
      </c>
      <c r="E615" s="86">
        <f>E611+E612+E613+E614</f>
        <v>0</v>
      </c>
      <c r="F615" s="86">
        <f>F611+F612+F613+F614</f>
        <v>4390.8</v>
      </c>
      <c r="G615" s="86">
        <f>G611+G612+G613+G614</f>
        <v>0</v>
      </c>
      <c r="H615" s="86">
        <f>G615/F615*100</f>
        <v>0</v>
      </c>
      <c r="I615" s="197"/>
      <c r="J615" s="197"/>
      <c r="K615" s="197"/>
      <c r="L615" s="197"/>
    </row>
    <row r="616" spans="1:12" ht="24">
      <c r="A616" s="123"/>
      <c r="B616" s="571"/>
      <c r="C616" s="571"/>
      <c r="D616" s="47" t="s">
        <v>359</v>
      </c>
      <c r="E616" s="84">
        <f>E509+E514+E519+E524+E535+E540+E545+E550+E555+E560+E565+E570+E575+E580+E585+E590+E595+E600+E605+E610+E615+E528</f>
        <v>31957.98</v>
      </c>
      <c r="F616" s="84">
        <f>F509+F514+F519+F524+F535+F540+F545+F550+F555+F560+F565+F570+F575+F580+F585+F590+F595+F600+F605+F610+F615+F528</f>
        <v>44911.856</v>
      </c>
      <c r="G616" s="84">
        <f>G509+G514+G519+G524+G535+G540+G545+G550+G555+G560+G565+G570+G575+G580+G585+G590+G595+G600+G605+G610+G615+G528</f>
        <v>4837.490000000001</v>
      </c>
      <c r="H616" s="84">
        <f>G616/F616*100</f>
        <v>10.771075682109421</v>
      </c>
      <c r="I616" s="52"/>
      <c r="J616" s="52"/>
      <c r="K616" s="52"/>
      <c r="L616" s="52"/>
    </row>
    <row r="617" spans="1:12" ht="12.75">
      <c r="A617" s="123"/>
      <c r="B617" s="541"/>
      <c r="C617" s="541"/>
      <c r="D617" s="106" t="s">
        <v>399</v>
      </c>
      <c r="E617" s="84">
        <f>E505+E510+E515+E520+E531+E536+E541+E551+E556+E561+E566+E571+E576+E581+E586+E591+E596+E601+E606+E611+E546</f>
        <v>6809.68</v>
      </c>
      <c r="F617" s="84">
        <f>F505+F510+F515+F520+F531+F536+F541+F551+F556+F561+F566+F571+F576+F581+F586+F591+F596+F601+F606+F611+F546</f>
        <v>10767.816</v>
      </c>
      <c r="G617" s="84">
        <f>G505+G510+G515+G520+G531+G536+G541+G551+G556+G561+G566+G571+G576+G581+G586+G591+G596+G601+G606+G611+G546</f>
        <v>4037.4900000000002</v>
      </c>
      <c r="H617" s="84">
        <f>G617/F617*100</f>
        <v>37.49590446196332</v>
      </c>
      <c r="I617" s="85"/>
      <c r="J617" s="52"/>
      <c r="K617" s="52"/>
      <c r="L617" s="52"/>
    </row>
    <row r="618" spans="1:12" ht="12.75">
      <c r="A618" s="123"/>
      <c r="B618" s="541"/>
      <c r="C618" s="541"/>
      <c r="D618" s="91" t="s">
        <v>400</v>
      </c>
      <c r="E618" s="84">
        <f>E506+E511+E516+E521+E532+E537+E542+E547+E552+E557+E562+E567+E572+E577+E582+E587+E592+E597+E602+E607+E612</f>
        <v>17305.2</v>
      </c>
      <c r="F618" s="84">
        <f>F506+F511+F516+F521+F532+F537+F542+F547+F552+F557+F562+F567+F572+F577+F582+F587+F592+F597+F602+F607+F612</f>
        <v>26208.89</v>
      </c>
      <c r="G618" s="84">
        <f>G506+G511+G516+G521+G532+G537+G542+G547+G552+G557+G562+G567+G572+G577+G582+G587+G592+G597+G602+G607+G612</f>
        <v>800</v>
      </c>
      <c r="H618" s="84">
        <f>G618/F618*100</f>
        <v>3.0523993957775395</v>
      </c>
      <c r="I618" s="52"/>
      <c r="J618" s="52"/>
      <c r="K618" s="52"/>
      <c r="L618" s="52"/>
    </row>
    <row r="619" spans="1:12" ht="12.75">
      <c r="A619" s="123"/>
      <c r="B619" s="529"/>
      <c r="C619" s="529"/>
      <c r="D619" s="91" t="s">
        <v>401</v>
      </c>
      <c r="E619" s="84">
        <f>E507+E512+E517+E522+E533+E538+E543+E548+E553+E558+E563+E568+E573+E578+E583+E588+E593+E598+E603+E608+E613+E528</f>
        <v>7843.1</v>
      </c>
      <c r="F619" s="84">
        <f>F507+F512+F517+F522+F533+F538+F543+F548+F553+F558+F563+F568+F573+F578+F583+F588+F593+F598+F603+F608+F613+F528</f>
        <v>7935.15</v>
      </c>
      <c r="G619" s="84">
        <f>G507+G512+G517+G522+G533+G538+G543+G548+G553+G558+G563+G568+G573+G578+G583+G588+G593+G598+G603+G608+G613+G528</f>
        <v>0</v>
      </c>
      <c r="H619" s="84">
        <f>G619/F619*100</f>
        <v>0</v>
      </c>
      <c r="I619" s="52"/>
      <c r="J619" s="52"/>
      <c r="K619" s="52"/>
      <c r="L619" s="52"/>
    </row>
    <row r="620" spans="1:12" ht="12.75">
      <c r="A620" s="123"/>
      <c r="B620" s="594" t="s">
        <v>239</v>
      </c>
      <c r="C620" s="644"/>
      <c r="D620" s="644"/>
      <c r="E620" s="644"/>
      <c r="F620" s="644"/>
      <c r="G620" s="644"/>
      <c r="H620" s="644"/>
      <c r="I620" s="644"/>
      <c r="J620" s="644"/>
      <c r="K620" s="644"/>
      <c r="L620" s="645"/>
    </row>
    <row r="621" spans="1:12" ht="12.75">
      <c r="A621" s="123"/>
      <c r="B621" s="571" t="s">
        <v>310</v>
      </c>
      <c r="C621" s="571" t="s">
        <v>308</v>
      </c>
      <c r="D621" s="25" t="s">
        <v>399</v>
      </c>
      <c r="E621" s="231">
        <v>4084.6</v>
      </c>
      <c r="F621" s="105">
        <v>4058.09</v>
      </c>
      <c r="G621" s="231">
        <v>2088.08</v>
      </c>
      <c r="H621" s="82">
        <f>G621/F621*100</f>
        <v>51.4547484161268</v>
      </c>
      <c r="I621" s="72"/>
      <c r="J621" s="72"/>
      <c r="K621" s="72"/>
      <c r="L621" s="72"/>
    </row>
    <row r="622" spans="1:12" ht="12.75">
      <c r="A622" s="123"/>
      <c r="B622" s="617"/>
      <c r="C622" s="617"/>
      <c r="D622" s="14" t="s">
        <v>400</v>
      </c>
      <c r="E622" s="95"/>
      <c r="F622" s="83"/>
      <c r="G622" s="83"/>
      <c r="H622" s="84"/>
      <c r="I622" s="52"/>
      <c r="J622" s="52"/>
      <c r="K622" s="52"/>
      <c r="L622" s="52"/>
    </row>
    <row r="623" spans="1:12" ht="12.75">
      <c r="A623" s="123"/>
      <c r="B623" s="617"/>
      <c r="C623" s="617"/>
      <c r="D623" s="23" t="s">
        <v>401</v>
      </c>
      <c r="E623" s="95"/>
      <c r="F623" s="83"/>
      <c r="G623" s="83"/>
      <c r="H623" s="84"/>
      <c r="I623" s="52"/>
      <c r="J623" s="52"/>
      <c r="K623" s="52"/>
      <c r="L623" s="52"/>
    </row>
    <row r="624" spans="1:12" ht="12.75">
      <c r="A624" s="123"/>
      <c r="B624" s="611"/>
      <c r="C624" s="611"/>
      <c r="D624" s="9" t="s">
        <v>403</v>
      </c>
      <c r="E624" s="97">
        <f>E620+E621+E622+E623</f>
        <v>4084.6</v>
      </c>
      <c r="F624" s="97">
        <f>F620+F621+F622+F623</f>
        <v>4058.09</v>
      </c>
      <c r="G624" s="97">
        <f>G620+G621+G622+G623</f>
        <v>2088.08</v>
      </c>
      <c r="H624" s="84">
        <f>G624/F624*100</f>
        <v>51.4547484161268</v>
      </c>
      <c r="I624" s="52"/>
      <c r="J624" s="52"/>
      <c r="K624" s="52"/>
      <c r="L624" s="52"/>
    </row>
    <row r="625" spans="1:12" ht="24">
      <c r="A625" s="123"/>
      <c r="B625" s="646"/>
      <c r="C625" s="646"/>
      <c r="D625" s="47" t="s">
        <v>121</v>
      </c>
      <c r="E625" s="97">
        <f>E616+E624</f>
        <v>36042.58</v>
      </c>
      <c r="F625" s="84">
        <f>F616+F624</f>
        <v>48969.945999999996</v>
      </c>
      <c r="G625" s="84">
        <f>G616+G624</f>
        <v>6925.570000000001</v>
      </c>
      <c r="H625" s="84">
        <f>G625/F625*100</f>
        <v>14.14249057983442</v>
      </c>
      <c r="I625" s="52"/>
      <c r="J625" s="52"/>
      <c r="K625" s="52"/>
      <c r="L625" s="52"/>
    </row>
    <row r="626" spans="1:12" ht="12.75">
      <c r="A626" s="123"/>
      <c r="B626" s="617"/>
      <c r="C626" s="617"/>
      <c r="D626" s="106" t="s">
        <v>399</v>
      </c>
      <c r="E626" s="97">
        <f aca="true" t="shared" si="12" ref="E626:G628">E617+E621</f>
        <v>10894.28</v>
      </c>
      <c r="F626" s="84">
        <f t="shared" si="12"/>
        <v>14825.906</v>
      </c>
      <c r="G626" s="84">
        <f t="shared" si="12"/>
        <v>6125.57</v>
      </c>
      <c r="H626" s="84">
        <f>G626/F626*100</f>
        <v>41.31666557173639</v>
      </c>
      <c r="I626" s="85"/>
      <c r="J626" s="52"/>
      <c r="K626" s="52"/>
      <c r="L626" s="52"/>
    </row>
    <row r="627" spans="1:12" ht="12.75">
      <c r="A627" s="123"/>
      <c r="B627" s="617"/>
      <c r="C627" s="617"/>
      <c r="D627" s="91" t="s">
        <v>400</v>
      </c>
      <c r="E627" s="97">
        <f t="shared" si="12"/>
        <v>17305.2</v>
      </c>
      <c r="F627" s="97">
        <f t="shared" si="12"/>
        <v>26208.89</v>
      </c>
      <c r="G627" s="97">
        <f t="shared" si="12"/>
        <v>800</v>
      </c>
      <c r="H627" s="84">
        <f>G627/F627*100</f>
        <v>3.0523993957775395</v>
      </c>
      <c r="I627" s="52"/>
      <c r="J627" s="52"/>
      <c r="K627" s="52"/>
      <c r="L627" s="52"/>
    </row>
    <row r="628" spans="1:12" ht="12.75">
      <c r="A628" s="123"/>
      <c r="B628" s="611"/>
      <c r="C628" s="611"/>
      <c r="D628" s="110" t="s">
        <v>401</v>
      </c>
      <c r="E628" s="111">
        <f t="shared" si="12"/>
        <v>7843.1</v>
      </c>
      <c r="F628" s="111">
        <f t="shared" si="12"/>
        <v>7935.15</v>
      </c>
      <c r="G628" s="111">
        <f t="shared" si="12"/>
        <v>0</v>
      </c>
      <c r="H628" s="111">
        <f>G628/F628*100</f>
        <v>0</v>
      </c>
      <c r="I628" s="71"/>
      <c r="J628" s="71"/>
      <c r="K628" s="71"/>
      <c r="L628" s="71"/>
    </row>
    <row r="629" spans="1:12" ht="23.25" customHeight="1">
      <c r="A629" s="229">
        <v>14</v>
      </c>
      <c r="B629" s="594" t="s">
        <v>162</v>
      </c>
      <c r="C629" s="644"/>
      <c r="D629" s="644"/>
      <c r="E629" s="644"/>
      <c r="F629" s="644"/>
      <c r="G629" s="644"/>
      <c r="H629" s="644"/>
      <c r="I629" s="644"/>
      <c r="J629" s="644"/>
      <c r="K629" s="644"/>
      <c r="L629" s="645"/>
    </row>
    <row r="630" spans="1:12" ht="15" customHeight="1">
      <c r="A630" s="229"/>
      <c r="B630" s="594" t="s">
        <v>163</v>
      </c>
      <c r="C630" s="867"/>
      <c r="D630" s="867"/>
      <c r="E630" s="867"/>
      <c r="F630" s="867"/>
      <c r="G630" s="867"/>
      <c r="H630" s="867"/>
      <c r="I630" s="867"/>
      <c r="J630" s="867"/>
      <c r="K630" s="867"/>
      <c r="L630" s="868"/>
    </row>
    <row r="631" spans="1:12" ht="20.25" customHeight="1">
      <c r="A631" s="123"/>
      <c r="B631" s="571" t="s">
        <v>254</v>
      </c>
      <c r="C631" s="627" t="s">
        <v>270</v>
      </c>
      <c r="D631" s="656" t="s">
        <v>399</v>
      </c>
      <c r="E631" s="651">
        <v>100</v>
      </c>
      <c r="F631" s="652">
        <v>150</v>
      </c>
      <c r="G631" s="649">
        <v>138.31</v>
      </c>
      <c r="H631" s="502">
        <f>G631/F631*100</f>
        <v>92.20666666666666</v>
      </c>
      <c r="I631" s="571" t="s">
        <v>252</v>
      </c>
      <c r="J631" s="581">
        <v>28</v>
      </c>
      <c r="K631" s="581">
        <v>14</v>
      </c>
      <c r="L631" s="482"/>
    </row>
    <row r="632" spans="1:12" ht="16.5" customHeight="1">
      <c r="A632" s="123"/>
      <c r="B632" s="617"/>
      <c r="C632" s="654"/>
      <c r="D632" s="657"/>
      <c r="E632" s="650"/>
      <c r="F632" s="653"/>
      <c r="G632" s="650"/>
      <c r="H632" s="485"/>
      <c r="I632" s="796"/>
      <c r="J632" s="532"/>
      <c r="K632" s="532"/>
      <c r="L632" s="483"/>
    </row>
    <row r="633" spans="1:12" ht="19.5" customHeight="1">
      <c r="A633" s="123"/>
      <c r="B633" s="617"/>
      <c r="C633" s="654"/>
      <c r="D633" s="14" t="s">
        <v>400</v>
      </c>
      <c r="E633" s="34"/>
      <c r="F633" s="28"/>
      <c r="G633" s="34"/>
      <c r="H633" s="398"/>
      <c r="I633" s="796"/>
      <c r="J633" s="532"/>
      <c r="K633" s="532"/>
      <c r="L633" s="483"/>
    </row>
    <row r="634" spans="1:12" ht="16.5" customHeight="1">
      <c r="A634" s="123"/>
      <c r="B634" s="617"/>
      <c r="C634" s="654"/>
      <c r="D634" s="14" t="s">
        <v>401</v>
      </c>
      <c r="E634" s="34"/>
      <c r="F634" s="28"/>
      <c r="G634" s="34"/>
      <c r="H634" s="398"/>
      <c r="I634" s="796"/>
      <c r="J634" s="532"/>
      <c r="K634" s="532"/>
      <c r="L634" s="483"/>
    </row>
    <row r="635" spans="1:12" ht="16.5" customHeight="1">
      <c r="A635" s="123"/>
      <c r="B635" s="617"/>
      <c r="C635" s="654"/>
      <c r="D635" s="23" t="s">
        <v>402</v>
      </c>
      <c r="E635" s="34"/>
      <c r="F635" s="28"/>
      <c r="G635" s="34"/>
      <c r="H635" s="398"/>
      <c r="I635" s="796"/>
      <c r="J635" s="532"/>
      <c r="K635" s="532"/>
      <c r="L635" s="483"/>
    </row>
    <row r="636" spans="1:12" ht="23.25" customHeight="1">
      <c r="A636" s="123"/>
      <c r="B636" s="617"/>
      <c r="C636" s="654"/>
      <c r="D636" s="343" t="s">
        <v>121</v>
      </c>
      <c r="E636" s="29">
        <f>E631+E633+E634+E635</f>
        <v>100</v>
      </c>
      <c r="F636" s="30">
        <f>F631+F633+F634+F635</f>
        <v>150</v>
      </c>
      <c r="G636" s="36">
        <f>G631+G633+G634+G635</f>
        <v>138.31</v>
      </c>
      <c r="H636" s="399">
        <f>G636/F636*100</f>
        <v>92.20666666666666</v>
      </c>
      <c r="I636" s="797"/>
      <c r="J636" s="492"/>
      <c r="K636" s="492"/>
      <c r="L636" s="484"/>
    </row>
    <row r="637" spans="1:12" ht="24">
      <c r="A637" s="123"/>
      <c r="B637" s="611"/>
      <c r="C637" s="655"/>
      <c r="D637" s="17" t="s">
        <v>399</v>
      </c>
      <c r="E637" s="29">
        <f>E631</f>
        <v>100</v>
      </c>
      <c r="F637" s="30">
        <f>F631</f>
        <v>150</v>
      </c>
      <c r="G637" s="36">
        <f>G631</f>
        <v>138.31</v>
      </c>
      <c r="H637" s="30">
        <f>G637/F637*100</f>
        <v>92.20666666666666</v>
      </c>
      <c r="I637" s="525" t="s">
        <v>253</v>
      </c>
      <c r="J637" s="506">
        <v>25</v>
      </c>
      <c r="K637" s="506">
        <v>11</v>
      </c>
      <c r="L637" s="117"/>
    </row>
    <row r="638" spans="1:12" ht="22.5" customHeight="1">
      <c r="A638" s="229">
        <v>15</v>
      </c>
      <c r="B638" s="818" t="s">
        <v>161</v>
      </c>
      <c r="C638" s="632"/>
      <c r="D638" s="632"/>
      <c r="E638" s="632"/>
      <c r="F638" s="632"/>
      <c r="G638" s="632"/>
      <c r="H638" s="632"/>
      <c r="I638" s="632"/>
      <c r="J638" s="632"/>
      <c r="K638" s="632"/>
      <c r="L638" s="632"/>
    </row>
    <row r="639" spans="1:12" ht="13.5" customHeight="1">
      <c r="A639" s="123"/>
      <c r="B639" s="550" t="s">
        <v>240</v>
      </c>
      <c r="C639" s="542"/>
      <c r="D639" s="542"/>
      <c r="E639" s="542"/>
      <c r="F639" s="542"/>
      <c r="G639" s="542"/>
      <c r="H639" s="542"/>
      <c r="I639" s="542"/>
      <c r="J639" s="542"/>
      <c r="K639" s="542"/>
      <c r="L639" s="543"/>
    </row>
    <row r="640" spans="1:12" ht="12.75">
      <c r="A640" s="123"/>
      <c r="B640" s="571" t="s">
        <v>271</v>
      </c>
      <c r="C640" s="571" t="s">
        <v>195</v>
      </c>
      <c r="D640" s="15" t="s">
        <v>399</v>
      </c>
      <c r="E640" s="28">
        <v>190</v>
      </c>
      <c r="F640" s="31">
        <v>190</v>
      </c>
      <c r="G640" s="31">
        <v>49.5</v>
      </c>
      <c r="H640" s="28">
        <f>G640/F640*100</f>
        <v>26.052631578947366</v>
      </c>
      <c r="I640" s="571" t="s">
        <v>88</v>
      </c>
      <c r="J640" s="581">
        <v>30</v>
      </c>
      <c r="K640" s="581">
        <v>24</v>
      </c>
      <c r="L640" s="501"/>
    </row>
    <row r="641" spans="1:12" ht="12.75">
      <c r="A641" s="123"/>
      <c r="B641" s="541"/>
      <c r="C641" s="541"/>
      <c r="D641" s="14" t="s">
        <v>400</v>
      </c>
      <c r="E641" s="148"/>
      <c r="F641" s="28"/>
      <c r="G641" s="34"/>
      <c r="H641" s="34"/>
      <c r="I641" s="831"/>
      <c r="J641" s="535"/>
      <c r="K641" s="535"/>
      <c r="L641" s="580"/>
    </row>
    <row r="642" spans="1:12" ht="12.75">
      <c r="A642" s="123"/>
      <c r="B642" s="541"/>
      <c r="C642" s="541"/>
      <c r="D642" s="14" t="s">
        <v>401</v>
      </c>
      <c r="E642" s="148"/>
      <c r="F642" s="28"/>
      <c r="G642" s="34"/>
      <c r="H642" s="34"/>
      <c r="I642" s="831"/>
      <c r="J642" s="535"/>
      <c r="K642" s="535"/>
      <c r="L642" s="580"/>
    </row>
    <row r="643" spans="1:12" ht="12.75">
      <c r="A643" s="123"/>
      <c r="B643" s="541"/>
      <c r="C643" s="541"/>
      <c r="D643" s="23" t="s">
        <v>402</v>
      </c>
      <c r="E643" s="148"/>
      <c r="F643" s="28"/>
      <c r="G643" s="34"/>
      <c r="H643" s="34"/>
      <c r="I643" s="831"/>
      <c r="J643" s="535"/>
      <c r="K643" s="535"/>
      <c r="L643" s="580"/>
    </row>
    <row r="644" spans="1:12" ht="19.5" customHeight="1">
      <c r="A644" s="123"/>
      <c r="B644" s="529"/>
      <c r="C644" s="529"/>
      <c r="D644" s="9" t="s">
        <v>403</v>
      </c>
      <c r="E644" s="29">
        <f>E640+E641+E642+E643</f>
        <v>190</v>
      </c>
      <c r="F644" s="29">
        <f>F640+F641+F642+F643</f>
        <v>190</v>
      </c>
      <c r="G644" s="29">
        <f>G640+G641+G642+G643</f>
        <v>49.5</v>
      </c>
      <c r="H644" s="29">
        <f>G644/F644*100</f>
        <v>26.052631578947366</v>
      </c>
      <c r="I644" s="831"/>
      <c r="J644" s="535"/>
      <c r="K644" s="535"/>
      <c r="L644" s="580"/>
    </row>
    <row r="645" spans="1:12" ht="12.75">
      <c r="A645" s="123"/>
      <c r="B645" s="571" t="s">
        <v>87</v>
      </c>
      <c r="C645" s="571" t="s">
        <v>270</v>
      </c>
      <c r="D645" s="15" t="s">
        <v>399</v>
      </c>
      <c r="E645" s="28">
        <v>260</v>
      </c>
      <c r="F645" s="31">
        <v>492</v>
      </c>
      <c r="G645" s="34">
        <v>441.75</v>
      </c>
      <c r="H645" s="31">
        <f>G645/F645*100</f>
        <v>89.78658536585365</v>
      </c>
      <c r="I645" s="831"/>
      <c r="J645" s="535"/>
      <c r="K645" s="535"/>
      <c r="L645" s="580"/>
    </row>
    <row r="646" spans="1:12" ht="12.75">
      <c r="A646" s="123"/>
      <c r="B646" s="541"/>
      <c r="C646" s="541"/>
      <c r="D646" s="14" t="s">
        <v>400</v>
      </c>
      <c r="E646" s="34"/>
      <c r="F646" s="28"/>
      <c r="G646" s="34"/>
      <c r="H646" s="31"/>
      <c r="I646" s="831"/>
      <c r="J646" s="535"/>
      <c r="K646" s="535"/>
      <c r="L646" s="580"/>
    </row>
    <row r="647" spans="1:12" ht="12.75">
      <c r="A647" s="123"/>
      <c r="B647" s="541"/>
      <c r="C647" s="541"/>
      <c r="D647" s="14" t="s">
        <v>401</v>
      </c>
      <c r="E647" s="34"/>
      <c r="F647" s="28"/>
      <c r="G647" s="34"/>
      <c r="H647" s="31"/>
      <c r="I647" s="831"/>
      <c r="J647" s="535"/>
      <c r="K647" s="535"/>
      <c r="L647" s="580"/>
    </row>
    <row r="648" spans="1:12" ht="13.5" customHeight="1">
      <c r="A648" s="123"/>
      <c r="B648" s="541"/>
      <c r="C648" s="541"/>
      <c r="D648" s="23" t="s">
        <v>402</v>
      </c>
      <c r="E648" s="34"/>
      <c r="F648" s="28"/>
      <c r="G648" s="34"/>
      <c r="H648" s="31"/>
      <c r="I648" s="831"/>
      <c r="J648" s="535"/>
      <c r="K648" s="535"/>
      <c r="L648" s="580"/>
    </row>
    <row r="649" spans="1:12" ht="28.5" customHeight="1">
      <c r="A649" s="123"/>
      <c r="B649" s="529"/>
      <c r="C649" s="529"/>
      <c r="D649" s="9" t="s">
        <v>403</v>
      </c>
      <c r="E649" s="29">
        <f>E645+E646+E647+E648</f>
        <v>260</v>
      </c>
      <c r="F649" s="30">
        <f>F645+F646+F647+F648</f>
        <v>492</v>
      </c>
      <c r="G649" s="36">
        <f>G645+G646+G647+G648</f>
        <v>441.75</v>
      </c>
      <c r="H649" s="30">
        <f>G649/F649*100</f>
        <v>89.78658536585365</v>
      </c>
      <c r="I649" s="831"/>
      <c r="J649" s="535"/>
      <c r="K649" s="535"/>
      <c r="L649" s="577"/>
    </row>
    <row r="650" spans="1:12" ht="31.5" customHeight="1">
      <c r="A650" s="123"/>
      <c r="B650" s="571" t="s">
        <v>357</v>
      </c>
      <c r="C650" s="571" t="s">
        <v>270</v>
      </c>
      <c r="D650" s="15" t="s">
        <v>399</v>
      </c>
      <c r="E650" s="28">
        <v>162</v>
      </c>
      <c r="F650" s="28">
        <v>162</v>
      </c>
      <c r="G650" s="34">
        <v>67.24</v>
      </c>
      <c r="H650" s="28">
        <f>G650/F650*100</f>
        <v>41.50617283950617</v>
      </c>
      <c r="I650" s="326" t="s">
        <v>89</v>
      </c>
      <c r="J650" s="326">
        <v>67.5</v>
      </c>
      <c r="K650" s="326">
        <v>36.6</v>
      </c>
      <c r="L650" s="166"/>
    </row>
    <row r="651" spans="1:12" ht="21.75" customHeight="1">
      <c r="A651" s="123"/>
      <c r="B651" s="541"/>
      <c r="C651" s="541"/>
      <c r="D651" s="14" t="s">
        <v>400</v>
      </c>
      <c r="E651" s="34"/>
      <c r="F651" s="148"/>
      <c r="G651" s="147"/>
      <c r="H651" s="147"/>
      <c r="I651" s="571" t="s">
        <v>90</v>
      </c>
      <c r="J651" s="571">
        <v>44</v>
      </c>
      <c r="K651" s="571">
        <v>32</v>
      </c>
      <c r="L651" s="587"/>
    </row>
    <row r="652" spans="1:12" ht="28.5" customHeight="1">
      <c r="A652" s="123"/>
      <c r="B652" s="541"/>
      <c r="C652" s="541"/>
      <c r="D652" s="14" t="s">
        <v>401</v>
      </c>
      <c r="E652" s="34"/>
      <c r="F652" s="148"/>
      <c r="G652" s="147"/>
      <c r="H652" s="147"/>
      <c r="I652" s="534"/>
      <c r="J652" s="534"/>
      <c r="K652" s="534"/>
      <c r="L652" s="572"/>
    </row>
    <row r="653" spans="1:12" ht="13.5" customHeight="1">
      <c r="A653" s="123"/>
      <c r="B653" s="541"/>
      <c r="C653" s="541"/>
      <c r="D653" s="23" t="s">
        <v>402</v>
      </c>
      <c r="E653" s="34"/>
      <c r="F653" s="148"/>
      <c r="G653" s="147"/>
      <c r="H653" s="147"/>
      <c r="J653" s="449"/>
      <c r="K653" s="450"/>
      <c r="L653" s="115"/>
    </row>
    <row r="654" spans="1:12" ht="15.75" customHeight="1">
      <c r="A654" s="123"/>
      <c r="B654" s="529"/>
      <c r="C654" s="529"/>
      <c r="D654" s="9" t="s">
        <v>403</v>
      </c>
      <c r="E654" s="29">
        <f>E650+E651+E652+E653</f>
        <v>162</v>
      </c>
      <c r="F654" s="29">
        <f>F650+F651+F652+F653</f>
        <v>162</v>
      </c>
      <c r="G654" s="36">
        <f>G650+G651+G652+G653</f>
        <v>67.24</v>
      </c>
      <c r="H654" s="29">
        <f>G654/F654*100</f>
        <v>41.50617283950617</v>
      </c>
      <c r="I654" s="553"/>
      <c r="J654" s="553"/>
      <c r="K654" s="553"/>
      <c r="L654" s="553"/>
    </row>
    <row r="655" spans="1:12" ht="23.25" customHeight="1">
      <c r="A655" s="123"/>
      <c r="B655" s="326"/>
      <c r="C655" s="326"/>
      <c r="D655" s="106" t="s">
        <v>121</v>
      </c>
      <c r="E655" s="235">
        <f>E644+E649+E654</f>
        <v>612</v>
      </c>
      <c r="F655" s="235">
        <f>F644+F649+F654</f>
        <v>844</v>
      </c>
      <c r="G655" s="235">
        <f>G644+G649+G654</f>
        <v>558.49</v>
      </c>
      <c r="H655" s="59">
        <f>G655/F655*100</f>
        <v>66.1718009478673</v>
      </c>
      <c r="I655" s="89"/>
      <c r="J655" s="89"/>
      <c r="K655" s="89"/>
      <c r="L655" s="89"/>
    </row>
    <row r="656" spans="1:12" ht="16.5" customHeight="1">
      <c r="A656" s="123"/>
      <c r="B656" s="58"/>
      <c r="C656" s="58"/>
      <c r="D656" s="91" t="s">
        <v>399</v>
      </c>
      <c r="E656" s="29">
        <f>E640+E645+E650</f>
        <v>612</v>
      </c>
      <c r="F656" s="29">
        <f>F640+F645+F650</f>
        <v>844</v>
      </c>
      <c r="G656" s="29">
        <f>G640+G645+G650</f>
        <v>558.49</v>
      </c>
      <c r="H656" s="30">
        <f>G656/F656*100</f>
        <v>66.1718009478673</v>
      </c>
      <c r="I656" s="116"/>
      <c r="J656" s="116"/>
      <c r="K656" s="116"/>
      <c r="L656" s="116"/>
    </row>
    <row r="657" spans="1:12" ht="27" customHeight="1">
      <c r="A657" s="229">
        <v>16</v>
      </c>
      <c r="B657" s="625" t="s">
        <v>282</v>
      </c>
      <c r="C657" s="632"/>
      <c r="D657" s="632"/>
      <c r="E657" s="632"/>
      <c r="F657" s="632"/>
      <c r="G657" s="632"/>
      <c r="H657" s="632"/>
      <c r="I657" s="632"/>
      <c r="J657" s="632"/>
      <c r="K657" s="632"/>
      <c r="L657" s="632"/>
    </row>
    <row r="658" spans="1:12" ht="26.25" customHeight="1">
      <c r="A658" s="123"/>
      <c r="B658" s="819" t="s">
        <v>241</v>
      </c>
      <c r="C658" s="820"/>
      <c r="D658" s="820"/>
      <c r="E658" s="820"/>
      <c r="F658" s="820"/>
      <c r="G658" s="820"/>
      <c r="H658" s="820"/>
      <c r="I658" s="820"/>
      <c r="J658" s="820"/>
      <c r="K658" s="820"/>
      <c r="L658" s="821"/>
    </row>
    <row r="659" spans="1:12" ht="18.75" customHeight="1">
      <c r="A659" s="123"/>
      <c r="B659" s="571" t="s">
        <v>369</v>
      </c>
      <c r="C659" s="571" t="s">
        <v>370</v>
      </c>
      <c r="D659" s="237" t="s">
        <v>399</v>
      </c>
      <c r="E659" s="236">
        <v>3720.35</v>
      </c>
      <c r="F659" s="236">
        <v>3737.88</v>
      </c>
      <c r="G659" s="236">
        <v>1664.33</v>
      </c>
      <c r="H659" s="238">
        <f>G659/F659*100</f>
        <v>44.52604149945959</v>
      </c>
      <c r="I659" s="571" t="s">
        <v>379</v>
      </c>
      <c r="J659" s="571">
        <v>10000</v>
      </c>
      <c r="K659" s="571">
        <v>8321</v>
      </c>
      <c r="L659" s="587"/>
    </row>
    <row r="660" spans="1:12" ht="18.75" customHeight="1">
      <c r="A660" s="123"/>
      <c r="B660" s="617"/>
      <c r="C660" s="541"/>
      <c r="D660" s="237" t="s">
        <v>400</v>
      </c>
      <c r="E660" s="236"/>
      <c r="F660" s="236">
        <f>21.2+278.38</f>
        <v>299.58</v>
      </c>
      <c r="G660" s="236">
        <v>278.39</v>
      </c>
      <c r="H660" s="238">
        <f>G660/F660*100</f>
        <v>92.9267641364577</v>
      </c>
      <c r="I660" s="535"/>
      <c r="J660" s="535"/>
      <c r="K660" s="535"/>
      <c r="L660" s="590"/>
    </row>
    <row r="661" spans="1:12" ht="21.75" customHeight="1">
      <c r="A661" s="123"/>
      <c r="B661" s="617"/>
      <c r="C661" s="541"/>
      <c r="D661" s="14" t="s">
        <v>401</v>
      </c>
      <c r="E661" s="95"/>
      <c r="F661" s="95"/>
      <c r="G661" s="83"/>
      <c r="H661" s="83"/>
      <c r="I661" s="549"/>
      <c r="J661" s="549"/>
      <c r="K661" s="549"/>
      <c r="L661" s="582"/>
    </row>
    <row r="662" spans="1:12" ht="14.25" customHeight="1">
      <c r="A662" s="123"/>
      <c r="B662" s="617"/>
      <c r="C662" s="541"/>
      <c r="D662" s="23" t="s">
        <v>402</v>
      </c>
      <c r="E662" s="95"/>
      <c r="F662" s="95"/>
      <c r="G662" s="83"/>
      <c r="H662" s="83"/>
      <c r="I662" s="571" t="s">
        <v>380</v>
      </c>
      <c r="J662" s="581">
        <v>15</v>
      </c>
      <c r="K662" s="581">
        <v>15</v>
      </c>
      <c r="L662" s="538"/>
    </row>
    <row r="663" spans="1:12" ht="27.75" customHeight="1">
      <c r="A663" s="123"/>
      <c r="B663" s="611"/>
      <c r="C663" s="529"/>
      <c r="D663" s="9" t="s">
        <v>403</v>
      </c>
      <c r="E663" s="86">
        <f>E659+E660+E661+E662</f>
        <v>3720.35</v>
      </c>
      <c r="F663" s="86">
        <f>F659+F660+F661+F662</f>
        <v>4037.46</v>
      </c>
      <c r="G663" s="86">
        <f>G659+G660+G661+G662</f>
        <v>1942.7199999999998</v>
      </c>
      <c r="H663" s="86">
        <f>G663/F663*100</f>
        <v>48.11738072946852</v>
      </c>
      <c r="I663" s="548"/>
      <c r="J663" s="549"/>
      <c r="K663" s="549"/>
      <c r="L663" s="575"/>
    </row>
    <row r="664" spans="1:12" ht="24">
      <c r="A664" s="123"/>
      <c r="B664" s="587"/>
      <c r="C664" s="587"/>
      <c r="D664" s="106" t="s">
        <v>359</v>
      </c>
      <c r="E664" s="97">
        <f>E663</f>
        <v>3720.35</v>
      </c>
      <c r="F664" s="97">
        <f>F663</f>
        <v>4037.46</v>
      </c>
      <c r="G664" s="97">
        <f>G663</f>
        <v>1942.7199999999998</v>
      </c>
      <c r="H664" s="97">
        <f>G664/F664*100</f>
        <v>48.11738072946852</v>
      </c>
      <c r="I664" s="263"/>
      <c r="J664" s="441"/>
      <c r="K664" s="441"/>
      <c r="L664" s="441"/>
    </row>
    <row r="665" spans="1:12" ht="12.75">
      <c r="A665" s="123"/>
      <c r="B665" s="592"/>
      <c r="C665" s="592"/>
      <c r="D665" s="91" t="s">
        <v>399</v>
      </c>
      <c r="E665" s="97">
        <f aca="true" t="shared" si="13" ref="E665:G666">E659</f>
        <v>3720.35</v>
      </c>
      <c r="F665" s="97">
        <f t="shared" si="13"/>
        <v>3737.88</v>
      </c>
      <c r="G665" s="97">
        <f t="shared" si="13"/>
        <v>1664.33</v>
      </c>
      <c r="H665" s="97">
        <f>G665/F665*100</f>
        <v>44.52604149945959</v>
      </c>
      <c r="I665" s="263"/>
      <c r="J665" s="441"/>
      <c r="K665" s="441"/>
      <c r="L665" s="441"/>
    </row>
    <row r="666" spans="1:12" ht="12.75">
      <c r="A666" s="123"/>
      <c r="B666" s="593"/>
      <c r="C666" s="593"/>
      <c r="D666" s="91" t="s">
        <v>400</v>
      </c>
      <c r="E666" s="97">
        <f t="shared" si="13"/>
        <v>0</v>
      </c>
      <c r="F666" s="97">
        <f t="shared" si="13"/>
        <v>299.58</v>
      </c>
      <c r="G666" s="97">
        <f t="shared" si="13"/>
        <v>278.39</v>
      </c>
      <c r="H666" s="97">
        <f>G666/F666*100</f>
        <v>92.9267641364577</v>
      </c>
      <c r="I666" s="134"/>
      <c r="J666" s="120"/>
      <c r="K666" s="120"/>
      <c r="L666" s="120"/>
    </row>
    <row r="667" spans="1:12" ht="12.75">
      <c r="A667" s="123"/>
      <c r="B667" s="594" t="s">
        <v>242</v>
      </c>
      <c r="C667" s="615"/>
      <c r="D667" s="615"/>
      <c r="E667" s="615"/>
      <c r="F667" s="615"/>
      <c r="G667" s="615"/>
      <c r="H667" s="615"/>
      <c r="I667" s="615"/>
      <c r="J667" s="615"/>
      <c r="K667" s="615"/>
      <c r="L667" s="616"/>
    </row>
    <row r="668" spans="1:12" ht="12.75">
      <c r="A668" s="123"/>
      <c r="B668" s="571" t="s">
        <v>18</v>
      </c>
      <c r="C668" s="571" t="s">
        <v>381</v>
      </c>
      <c r="D668" s="243" t="s">
        <v>399</v>
      </c>
      <c r="E668" s="40">
        <v>660</v>
      </c>
      <c r="F668" s="37">
        <v>229.71</v>
      </c>
      <c r="G668" s="37">
        <v>132.36</v>
      </c>
      <c r="H668" s="37">
        <f>G668/F668*100</f>
        <v>57.620477993992424</v>
      </c>
      <c r="I668" s="571" t="s">
        <v>34</v>
      </c>
      <c r="J668" s="571">
        <v>837</v>
      </c>
      <c r="K668" s="571">
        <v>408</v>
      </c>
      <c r="L668" s="576"/>
    </row>
    <row r="669" spans="1:12" ht="12.75">
      <c r="A669" s="123"/>
      <c r="B669" s="617"/>
      <c r="C669" s="617"/>
      <c r="D669" s="244" t="s">
        <v>400</v>
      </c>
      <c r="E669" s="245"/>
      <c r="F669" s="246"/>
      <c r="G669" s="245"/>
      <c r="H669" s="247"/>
      <c r="I669" s="578"/>
      <c r="J669" s="578"/>
      <c r="K669" s="578"/>
      <c r="L669" s="580"/>
    </row>
    <row r="670" spans="1:12" ht="12.75">
      <c r="A670" s="123"/>
      <c r="B670" s="617"/>
      <c r="C670" s="617"/>
      <c r="D670" s="55" t="s">
        <v>401</v>
      </c>
      <c r="E670" s="34"/>
      <c r="F670" s="28"/>
      <c r="G670" s="34"/>
      <c r="H670" s="31"/>
      <c r="I670" s="572"/>
      <c r="J670" s="572"/>
      <c r="K670" s="572"/>
      <c r="L670" s="577"/>
    </row>
    <row r="671" spans="1:12" ht="12.75">
      <c r="A671" s="123"/>
      <c r="B671" s="617"/>
      <c r="C671" s="617"/>
      <c r="D671" s="56" t="s">
        <v>402</v>
      </c>
      <c r="E671" s="34"/>
      <c r="F671" s="28"/>
      <c r="G671" s="34"/>
      <c r="H671" s="31"/>
      <c r="I671" s="571" t="s">
        <v>35</v>
      </c>
      <c r="J671" s="581">
        <v>9.49</v>
      </c>
      <c r="K671" s="581">
        <v>5.6</v>
      </c>
      <c r="L671" s="501"/>
    </row>
    <row r="672" spans="1:12" ht="12.75">
      <c r="A672" s="123"/>
      <c r="B672" s="611"/>
      <c r="C672" s="611"/>
      <c r="D672" s="53" t="s">
        <v>403</v>
      </c>
      <c r="E672" s="29">
        <f>E668+E669+E670+E671</f>
        <v>660</v>
      </c>
      <c r="F672" s="30">
        <f>F668+F669+F670+F671</f>
        <v>229.71</v>
      </c>
      <c r="G672" s="30">
        <f>G668+G669+G670+G671</f>
        <v>132.36</v>
      </c>
      <c r="H672" s="30">
        <f>G672/F672*100</f>
        <v>57.620477993992424</v>
      </c>
      <c r="I672" s="578"/>
      <c r="J672" s="590"/>
      <c r="K672" s="590"/>
      <c r="L672" s="539"/>
    </row>
    <row r="673" spans="1:12" ht="12.75">
      <c r="A673" s="123"/>
      <c r="B673" s="571" t="s">
        <v>394</v>
      </c>
      <c r="C673" s="571" t="s">
        <v>381</v>
      </c>
      <c r="D673" s="243" t="s">
        <v>399</v>
      </c>
      <c r="E673" s="31">
        <v>63.17</v>
      </c>
      <c r="F673" s="31">
        <v>80.39</v>
      </c>
      <c r="G673" s="31">
        <v>66.15</v>
      </c>
      <c r="H673" s="31">
        <f>G673/F673*100</f>
        <v>82.28635402413235</v>
      </c>
      <c r="I673" s="572"/>
      <c r="J673" s="582"/>
      <c r="K673" s="582"/>
      <c r="L673" s="540"/>
    </row>
    <row r="674" spans="1:12" ht="12.75">
      <c r="A674" s="123"/>
      <c r="B674" s="541"/>
      <c r="C674" s="541"/>
      <c r="D674" s="244" t="s">
        <v>400</v>
      </c>
      <c r="E674" s="28"/>
      <c r="F674" s="28"/>
      <c r="G674" s="31"/>
      <c r="H674" s="31"/>
      <c r="I674" s="58"/>
      <c r="J674" s="58"/>
      <c r="K674" s="58"/>
      <c r="L674" s="132"/>
    </row>
    <row r="675" spans="1:12" ht="12.75">
      <c r="A675" s="123"/>
      <c r="B675" s="541"/>
      <c r="C675" s="541"/>
      <c r="D675" s="55" t="s">
        <v>401</v>
      </c>
      <c r="E675" s="28"/>
      <c r="F675" s="28"/>
      <c r="G675" s="31"/>
      <c r="H675" s="31"/>
      <c r="I675" s="6"/>
      <c r="J675" s="6"/>
      <c r="K675" s="6"/>
      <c r="L675" s="167"/>
    </row>
    <row r="676" spans="1:12" ht="12.75">
      <c r="A676" s="123"/>
      <c r="B676" s="541"/>
      <c r="C676" s="541"/>
      <c r="D676" s="56" t="s">
        <v>402</v>
      </c>
      <c r="E676" s="28"/>
      <c r="F676" s="28"/>
      <c r="G676" s="31"/>
      <c r="H676" s="31"/>
      <c r="I676" s="6"/>
      <c r="J676" s="6"/>
      <c r="K676" s="6"/>
      <c r="L676" s="167"/>
    </row>
    <row r="677" spans="1:12" ht="12.75">
      <c r="A677" s="123"/>
      <c r="B677" s="541"/>
      <c r="C677" s="541"/>
      <c r="D677" s="53" t="s">
        <v>403</v>
      </c>
      <c r="E677" s="30">
        <f>E673+E674+E675+E676</f>
        <v>63.17</v>
      </c>
      <c r="F677" s="30">
        <f>F673+F674+F675+F676</f>
        <v>80.39</v>
      </c>
      <c r="G677" s="30">
        <f>G673+G674+G675+G676</f>
        <v>66.15</v>
      </c>
      <c r="H677" s="30">
        <f>G677/F677*100</f>
        <v>82.28635402413235</v>
      </c>
      <c r="I677" s="6"/>
      <c r="J677" s="6"/>
      <c r="K677" s="6"/>
      <c r="L677" s="167"/>
    </row>
    <row r="678" spans="1:12" ht="12.75">
      <c r="A678" s="123"/>
      <c r="B678" s="529"/>
      <c r="C678" s="529"/>
      <c r="D678" s="248"/>
      <c r="E678" s="29"/>
      <c r="F678" s="29"/>
      <c r="G678" s="30"/>
      <c r="H678" s="30"/>
      <c r="I678" s="6"/>
      <c r="J678" s="6"/>
      <c r="K678" s="6"/>
      <c r="L678" s="167"/>
    </row>
    <row r="679" spans="1:12" ht="21.75" customHeight="1">
      <c r="A679" s="123"/>
      <c r="B679" s="571"/>
      <c r="C679" s="646"/>
      <c r="D679" s="106" t="s">
        <v>359</v>
      </c>
      <c r="E679" s="30">
        <f>E672+E677</f>
        <v>723.17</v>
      </c>
      <c r="F679" s="30">
        <f>F672+F677</f>
        <v>310.1</v>
      </c>
      <c r="G679" s="30">
        <f>G672+G677</f>
        <v>198.51000000000002</v>
      </c>
      <c r="H679" s="30">
        <f>G679/F679*100</f>
        <v>64.01483392454047</v>
      </c>
      <c r="I679" s="6"/>
      <c r="J679" s="6"/>
      <c r="K679" s="6"/>
      <c r="L679" s="167"/>
    </row>
    <row r="680" spans="1:12" ht="12.75">
      <c r="A680" s="123"/>
      <c r="B680" s="541"/>
      <c r="C680" s="617"/>
      <c r="D680" s="91" t="s">
        <v>399</v>
      </c>
      <c r="E680" s="30">
        <f>E668+E673</f>
        <v>723.17</v>
      </c>
      <c r="F680" s="30">
        <f>F668+F673</f>
        <v>310.1</v>
      </c>
      <c r="G680" s="30">
        <f>G668+G673</f>
        <v>198.51000000000002</v>
      </c>
      <c r="H680" s="30">
        <f>G680/F680*100</f>
        <v>64.01483392454047</v>
      </c>
      <c r="I680" s="6"/>
      <c r="J680" s="6"/>
      <c r="K680" s="6"/>
      <c r="L680" s="167"/>
    </row>
    <row r="681" spans="1:12" ht="12.75">
      <c r="A681" s="123"/>
      <c r="B681" s="529"/>
      <c r="C681" s="611"/>
      <c r="D681" s="91" t="s">
        <v>402</v>
      </c>
      <c r="E681" s="29">
        <f>E671+E676</f>
        <v>0</v>
      </c>
      <c r="F681" s="29">
        <f>F671+F676</f>
        <v>0</v>
      </c>
      <c r="G681" s="29">
        <f>G671+G676</f>
        <v>0</v>
      </c>
      <c r="H681" s="29"/>
      <c r="I681" s="6"/>
      <c r="J681" s="6"/>
      <c r="K681" s="6"/>
      <c r="L681" s="167"/>
    </row>
    <row r="682" spans="1:12" s="4" customFormat="1" ht="12.75">
      <c r="A682" s="203"/>
      <c r="B682" s="594" t="s">
        <v>17</v>
      </c>
      <c r="C682" s="644"/>
      <c r="D682" s="644"/>
      <c r="E682" s="644"/>
      <c r="F682" s="644"/>
      <c r="G682" s="644"/>
      <c r="H682" s="644"/>
      <c r="I682" s="644"/>
      <c r="J682" s="644"/>
      <c r="K682" s="644"/>
      <c r="L682" s="645"/>
    </row>
    <row r="683" spans="1:12" ht="12.75">
      <c r="A683" s="123"/>
      <c r="B683" s="571" t="s">
        <v>383</v>
      </c>
      <c r="C683" s="571" t="s">
        <v>384</v>
      </c>
      <c r="D683" s="15" t="s">
        <v>399</v>
      </c>
      <c r="E683" s="239">
        <v>729.05</v>
      </c>
      <c r="F683" s="239">
        <v>1332.05</v>
      </c>
      <c r="G683" s="239">
        <v>533.68</v>
      </c>
      <c r="H683" s="239">
        <f>G683/F683*100</f>
        <v>40.06456214106077</v>
      </c>
      <c r="L683" s="451"/>
    </row>
    <row r="684" spans="1:12" ht="12.75">
      <c r="A684" s="123"/>
      <c r="B684" s="533"/>
      <c r="C684" s="533"/>
      <c r="D684" s="15" t="s">
        <v>399</v>
      </c>
      <c r="E684" s="239"/>
      <c r="F684" s="239"/>
      <c r="G684" s="239"/>
      <c r="H684" s="239"/>
      <c r="I684" s="556"/>
      <c r="J684" s="570"/>
      <c r="K684" s="570"/>
      <c r="L684" s="563"/>
    </row>
    <row r="685" spans="1:12" ht="12.75">
      <c r="A685" s="123"/>
      <c r="B685" s="533"/>
      <c r="C685" s="533"/>
      <c r="D685" s="14" t="s">
        <v>400</v>
      </c>
      <c r="E685" s="240">
        <v>1639</v>
      </c>
      <c r="F685" s="240">
        <v>1639</v>
      </c>
      <c r="G685" s="240">
        <v>737.55</v>
      </c>
      <c r="H685" s="240">
        <f>G685/F685*100</f>
        <v>44.99999999999999</v>
      </c>
      <c r="I685" s="556"/>
      <c r="J685" s="570"/>
      <c r="K685" s="570"/>
      <c r="L685" s="563"/>
    </row>
    <row r="686" spans="1:12" ht="12.75">
      <c r="A686" s="123"/>
      <c r="B686" s="533"/>
      <c r="C686" s="533"/>
      <c r="D686" s="14" t="s">
        <v>401</v>
      </c>
      <c r="E686" s="241"/>
      <c r="F686" s="241"/>
      <c r="G686" s="241"/>
      <c r="H686" s="242"/>
      <c r="I686" s="556"/>
      <c r="J686" s="570"/>
      <c r="K686" s="570"/>
      <c r="L686" s="563"/>
    </row>
    <row r="687" spans="1:12" ht="12.75">
      <c r="A687" s="123"/>
      <c r="B687" s="533"/>
      <c r="C687" s="533"/>
      <c r="D687" s="23" t="s">
        <v>402</v>
      </c>
      <c r="E687" s="241"/>
      <c r="F687" s="241"/>
      <c r="G687" s="241"/>
      <c r="H687" s="242"/>
      <c r="I687" s="556"/>
      <c r="J687" s="570"/>
      <c r="K687" s="570"/>
      <c r="L687" s="563"/>
    </row>
    <row r="688" spans="1:12" ht="12.75">
      <c r="A688" s="123"/>
      <c r="B688" s="534"/>
      <c r="C688" s="534"/>
      <c r="D688" s="9" t="s">
        <v>403</v>
      </c>
      <c r="E688" s="241">
        <f>E683+E685+E686+E687+E684</f>
        <v>2368.05</v>
      </c>
      <c r="F688" s="241">
        <f>F683+F685+F686+F687+F684</f>
        <v>2971.05</v>
      </c>
      <c r="G688" s="241">
        <f>G683+G685+G686+G687+G684</f>
        <v>1271.23</v>
      </c>
      <c r="H688" s="241">
        <f>G688/F688*100</f>
        <v>42.78723010383534</v>
      </c>
      <c r="I688" s="202"/>
      <c r="J688" s="478"/>
      <c r="K688" s="478"/>
      <c r="L688" s="453"/>
    </row>
    <row r="689" spans="1:12" ht="21.75" customHeight="1">
      <c r="A689" s="123"/>
      <c r="B689" s="587"/>
      <c r="C689" s="624"/>
      <c r="D689" s="106" t="s">
        <v>121</v>
      </c>
      <c r="E689" s="97">
        <f>E688+E679+E664</f>
        <v>6811.57</v>
      </c>
      <c r="F689" s="97">
        <f>F688+F679+F664</f>
        <v>7318.610000000001</v>
      </c>
      <c r="G689" s="97">
        <f>G688+G679+G664</f>
        <v>3412.46</v>
      </c>
      <c r="H689" s="97">
        <f>G689/F689*100</f>
        <v>46.62716007547881</v>
      </c>
      <c r="I689" s="569"/>
      <c r="J689" s="89"/>
      <c r="K689" s="89"/>
      <c r="L689" s="89"/>
    </row>
    <row r="690" spans="1:12" ht="12.75">
      <c r="A690" s="123"/>
      <c r="B690" s="495"/>
      <c r="C690" s="495"/>
      <c r="D690" s="91" t="s">
        <v>399</v>
      </c>
      <c r="E690" s="97">
        <f>E659+E668+E673+E683</f>
        <v>5172.570000000001</v>
      </c>
      <c r="F690" s="97">
        <f>F659+F668+F673+F683</f>
        <v>5380.03</v>
      </c>
      <c r="G690" s="97">
        <f>G659+G668+G673+G683</f>
        <v>2396.52</v>
      </c>
      <c r="H690" s="97">
        <f>G690/F690*100</f>
        <v>44.544733021934825</v>
      </c>
      <c r="I690" s="89"/>
      <c r="J690" s="89"/>
      <c r="K690" s="89"/>
      <c r="L690" s="89"/>
    </row>
    <row r="691" spans="1:12" ht="12.75">
      <c r="A691" s="123"/>
      <c r="B691" s="495"/>
      <c r="C691" s="495"/>
      <c r="D691" s="91" t="s">
        <v>400</v>
      </c>
      <c r="E691" s="97">
        <f>E660+E669+E674+E685</f>
        <v>1639</v>
      </c>
      <c r="F691" s="97">
        <f>F660+F669+F674+F685</f>
        <v>1938.58</v>
      </c>
      <c r="G691" s="97">
        <f>G660+G669+G674+G685</f>
        <v>1015.9399999999999</v>
      </c>
      <c r="H691" s="97">
        <f>G691/F691*100</f>
        <v>52.40640056123554</v>
      </c>
      <c r="I691" s="89"/>
      <c r="J691" s="89"/>
      <c r="K691" s="89"/>
      <c r="L691" s="89"/>
    </row>
    <row r="692" spans="1:12" ht="24.75" customHeight="1">
      <c r="A692" s="229">
        <v>17</v>
      </c>
      <c r="B692" s="625" t="s">
        <v>222</v>
      </c>
      <c r="C692" s="632"/>
      <c r="D692" s="632"/>
      <c r="E692" s="632"/>
      <c r="F692" s="632"/>
      <c r="G692" s="632"/>
      <c r="H692" s="632"/>
      <c r="I692" s="632"/>
      <c r="J692" s="632"/>
      <c r="K692" s="632"/>
      <c r="L692" s="632"/>
    </row>
    <row r="693" spans="1:12" ht="14.25" customHeight="1">
      <c r="A693" s="123"/>
      <c r="B693" s="625" t="s">
        <v>243</v>
      </c>
      <c r="C693" s="626"/>
      <c r="D693" s="626"/>
      <c r="E693" s="626"/>
      <c r="F693" s="626"/>
      <c r="G693" s="626"/>
      <c r="H693" s="626"/>
      <c r="I693" s="626"/>
      <c r="J693" s="626"/>
      <c r="K693" s="626"/>
      <c r="L693" s="626"/>
    </row>
    <row r="694" spans="1:12" ht="14.25" customHeight="1">
      <c r="A694" s="123"/>
      <c r="B694" s="571" t="s">
        <v>136</v>
      </c>
      <c r="C694" s="571" t="s">
        <v>278</v>
      </c>
      <c r="D694" s="15" t="s">
        <v>399</v>
      </c>
      <c r="E694" s="61"/>
      <c r="F694" s="61"/>
      <c r="G694" s="61"/>
      <c r="H694" s="61"/>
      <c r="I694" s="571" t="s">
        <v>144</v>
      </c>
      <c r="J694" s="571">
        <v>8824</v>
      </c>
      <c r="K694" s="571">
        <v>8842</v>
      </c>
      <c r="L694" s="584"/>
    </row>
    <row r="695" spans="1:12" ht="14.25" customHeight="1">
      <c r="A695" s="123"/>
      <c r="B695" s="541"/>
      <c r="C695" s="491"/>
      <c r="D695" s="14" t="s">
        <v>400</v>
      </c>
      <c r="E695" s="61">
        <v>145.3</v>
      </c>
      <c r="F695" s="61">
        <v>145.3</v>
      </c>
      <c r="G695" s="61"/>
      <c r="H695" s="61">
        <f>G695/F695*100</f>
        <v>0</v>
      </c>
      <c r="I695" s="578"/>
      <c r="J695" s="578"/>
      <c r="K695" s="578"/>
      <c r="L695" s="852"/>
    </row>
    <row r="696" spans="1:12" ht="14.25" customHeight="1">
      <c r="A696" s="123"/>
      <c r="B696" s="541"/>
      <c r="C696" s="532"/>
      <c r="D696" s="14" t="s">
        <v>401</v>
      </c>
      <c r="E696" s="61">
        <v>165.1</v>
      </c>
      <c r="F696" s="61">
        <v>165.1</v>
      </c>
      <c r="G696" s="61"/>
      <c r="H696" s="61">
        <f>G696/F696*100</f>
        <v>0</v>
      </c>
      <c r="I696" s="578"/>
      <c r="J696" s="578"/>
      <c r="K696" s="578"/>
      <c r="L696" s="852"/>
    </row>
    <row r="697" spans="1:12" ht="14.25" customHeight="1">
      <c r="A697" s="123"/>
      <c r="B697" s="541"/>
      <c r="C697" s="532"/>
      <c r="D697" s="23" t="s">
        <v>402</v>
      </c>
      <c r="E697" s="61"/>
      <c r="F697" s="61"/>
      <c r="G697" s="61"/>
      <c r="H697" s="61"/>
      <c r="I697" s="578"/>
      <c r="J697" s="578"/>
      <c r="K697" s="578"/>
      <c r="L697" s="852"/>
    </row>
    <row r="698" spans="1:12" ht="14.25" customHeight="1">
      <c r="A698" s="123"/>
      <c r="B698" s="529"/>
      <c r="C698" s="492"/>
      <c r="D698" s="9" t="s">
        <v>403</v>
      </c>
      <c r="E698" s="61">
        <f>E694+E695+E696+E697</f>
        <v>310.4</v>
      </c>
      <c r="F698" s="61">
        <f>F694+F695+F696+F697</f>
        <v>310.4</v>
      </c>
      <c r="G698" s="61">
        <f>G694+G695+G696+G697</f>
        <v>0</v>
      </c>
      <c r="H698" s="61">
        <f>G698/F698*100</f>
        <v>0</v>
      </c>
      <c r="I698" s="571" t="s">
        <v>145</v>
      </c>
      <c r="J698" s="571">
        <v>1882</v>
      </c>
      <c r="K698" s="571">
        <v>1882</v>
      </c>
      <c r="L698" s="584"/>
    </row>
    <row r="699" spans="1:12" ht="15" customHeight="1">
      <c r="A699" s="123"/>
      <c r="B699" s="621" t="s">
        <v>135</v>
      </c>
      <c r="C699" s="571" t="s">
        <v>278</v>
      </c>
      <c r="D699" s="15" t="s">
        <v>399</v>
      </c>
      <c r="E699" s="373"/>
      <c r="F699" s="240">
        <v>114.7</v>
      </c>
      <c r="G699" s="240">
        <v>94.25</v>
      </c>
      <c r="H699" s="40">
        <f>G699/F699*100</f>
        <v>82.17088055797733</v>
      </c>
      <c r="I699" s="580"/>
      <c r="J699" s="580"/>
      <c r="K699" s="580"/>
      <c r="L699" s="585"/>
    </row>
    <row r="700" spans="1:12" ht="15" customHeight="1">
      <c r="A700" s="123"/>
      <c r="B700" s="530"/>
      <c r="C700" s="491"/>
      <c r="D700" s="14" t="s">
        <v>400</v>
      </c>
      <c r="E700" s="372"/>
      <c r="F700" s="373"/>
      <c r="G700" s="372"/>
      <c r="H700" s="40"/>
      <c r="I700" s="580"/>
      <c r="J700" s="580"/>
      <c r="K700" s="580"/>
      <c r="L700" s="585"/>
    </row>
    <row r="701" spans="1:12" ht="15.75" customHeight="1">
      <c r="A701" s="123"/>
      <c r="B701" s="530"/>
      <c r="C701" s="532"/>
      <c r="D701" s="14" t="s">
        <v>401</v>
      </c>
      <c r="E701" s="372"/>
      <c r="F701" s="372"/>
      <c r="G701" s="372"/>
      <c r="H701" s="40"/>
      <c r="I701" s="577"/>
      <c r="J701" s="577"/>
      <c r="K701" s="577"/>
      <c r="L701" s="586"/>
    </row>
    <row r="702" spans="1:12" ht="15.75" customHeight="1">
      <c r="A702" s="123"/>
      <c r="B702" s="530"/>
      <c r="C702" s="532"/>
      <c r="D702" s="23" t="s">
        <v>402</v>
      </c>
      <c r="E702" s="372"/>
      <c r="F702" s="372"/>
      <c r="G702" s="372"/>
      <c r="H702" s="40"/>
      <c r="I702" s="571" t="s">
        <v>146</v>
      </c>
      <c r="J702" s="571">
        <v>21</v>
      </c>
      <c r="K702" s="571">
        <v>21</v>
      </c>
      <c r="L702" s="587"/>
    </row>
    <row r="703" spans="1:12" ht="15.75" customHeight="1">
      <c r="A703" s="123"/>
      <c r="B703" s="531"/>
      <c r="C703" s="492"/>
      <c r="D703" s="9" t="s">
        <v>403</v>
      </c>
      <c r="E703" s="41">
        <f>SUM(E699:E702)</f>
        <v>0</v>
      </c>
      <c r="F703" s="43">
        <f>SUM(F699:F702)</f>
        <v>114.7</v>
      </c>
      <c r="G703" s="43">
        <f>SUM(G699:G702)</f>
        <v>94.25</v>
      </c>
      <c r="H703" s="42">
        <f>G703/F703*100</f>
        <v>82.17088055797733</v>
      </c>
      <c r="I703" s="572"/>
      <c r="J703" s="572"/>
      <c r="K703" s="572"/>
      <c r="L703" s="572"/>
    </row>
    <row r="704" spans="1:12" ht="15.75" customHeight="1">
      <c r="A704" s="123"/>
      <c r="B704" s="621" t="s">
        <v>279</v>
      </c>
      <c r="C704" s="571" t="s">
        <v>278</v>
      </c>
      <c r="D704" s="15" t="s">
        <v>399</v>
      </c>
      <c r="E704" s="40">
        <v>165.6</v>
      </c>
      <c r="F704" s="40">
        <v>178.5</v>
      </c>
      <c r="G704" s="40">
        <v>139.19</v>
      </c>
      <c r="H704" s="40">
        <f>G704/F704*100</f>
        <v>77.97759103641457</v>
      </c>
      <c r="I704" s="571" t="s">
        <v>147</v>
      </c>
      <c r="J704" s="581">
        <v>0.94</v>
      </c>
      <c r="K704" s="581">
        <v>0.94</v>
      </c>
      <c r="L704" s="573"/>
    </row>
    <row r="705" spans="1:12" ht="15" customHeight="1">
      <c r="A705" s="123"/>
      <c r="B705" s="530"/>
      <c r="C705" s="491"/>
      <c r="D705" s="14" t="s">
        <v>400</v>
      </c>
      <c r="E705" s="40"/>
      <c r="F705" s="40"/>
      <c r="G705" s="40"/>
      <c r="H705" s="40"/>
      <c r="I705" s="572"/>
      <c r="J705" s="582"/>
      <c r="K705" s="582"/>
      <c r="L705" s="574"/>
    </row>
    <row r="706" spans="1:12" ht="16.5" customHeight="1">
      <c r="A706" s="123"/>
      <c r="B706" s="530"/>
      <c r="C706" s="532"/>
      <c r="D706" s="14" t="s">
        <v>401</v>
      </c>
      <c r="E706" s="40"/>
      <c r="F706" s="40"/>
      <c r="G706" s="40"/>
      <c r="H706" s="40"/>
      <c r="I706" s="571" t="s">
        <v>148</v>
      </c>
      <c r="J706" s="571">
        <v>2009</v>
      </c>
      <c r="K706" s="571">
        <v>1171.6</v>
      </c>
      <c r="L706" s="573"/>
    </row>
    <row r="707" spans="1:12" ht="15.75" customHeight="1">
      <c r="A707" s="123"/>
      <c r="B707" s="530"/>
      <c r="C707" s="532"/>
      <c r="D707" s="23" t="s">
        <v>402</v>
      </c>
      <c r="E707" s="40"/>
      <c r="F707" s="40"/>
      <c r="G707" s="40"/>
      <c r="H707" s="40"/>
      <c r="I707" s="578"/>
      <c r="J707" s="578"/>
      <c r="K707" s="578"/>
      <c r="L707" s="583"/>
    </row>
    <row r="708" spans="1:12" ht="12.75">
      <c r="A708" s="123"/>
      <c r="B708" s="531"/>
      <c r="C708" s="492"/>
      <c r="D708" s="9" t="s">
        <v>403</v>
      </c>
      <c r="E708" s="42">
        <f>SUM(E704:E707)</f>
        <v>165.6</v>
      </c>
      <c r="F708" s="42">
        <f>SUM(F704:F707)</f>
        <v>178.5</v>
      </c>
      <c r="G708" s="42">
        <f>SUM(G704:G707)</f>
        <v>139.19</v>
      </c>
      <c r="H708" s="42">
        <f>G708/F708*100</f>
        <v>77.97759103641457</v>
      </c>
      <c r="I708" s="572"/>
      <c r="J708" s="572"/>
      <c r="K708" s="572"/>
      <c r="L708" s="574"/>
    </row>
    <row r="709" spans="1:12" ht="12.75">
      <c r="A709" s="123"/>
      <c r="B709" s="621" t="s">
        <v>141</v>
      </c>
      <c r="C709" s="571" t="s">
        <v>278</v>
      </c>
      <c r="D709" s="15" t="s">
        <v>399</v>
      </c>
      <c r="E709" s="372"/>
      <c r="F709" s="372"/>
      <c r="G709" s="372"/>
      <c r="H709" s="372"/>
      <c r="I709" s="571" t="s">
        <v>149</v>
      </c>
      <c r="J709" s="571">
        <v>15</v>
      </c>
      <c r="K709" s="571">
        <v>15</v>
      </c>
      <c r="L709" s="576"/>
    </row>
    <row r="710" spans="1:12" ht="12.75">
      <c r="A710" s="123"/>
      <c r="B710" s="530"/>
      <c r="C710" s="491"/>
      <c r="D710" s="14" t="s">
        <v>400</v>
      </c>
      <c r="E710" s="372"/>
      <c r="F710" s="372"/>
      <c r="G710" s="372"/>
      <c r="H710" s="40"/>
      <c r="I710" s="572"/>
      <c r="J710" s="575"/>
      <c r="K710" s="575"/>
      <c r="L710" s="577"/>
    </row>
    <row r="711" spans="1:12" ht="12.75">
      <c r="A711" s="123"/>
      <c r="B711" s="530"/>
      <c r="C711" s="532"/>
      <c r="D711" s="14" t="s">
        <v>401</v>
      </c>
      <c r="E711" s="372"/>
      <c r="F711" s="372"/>
      <c r="G711" s="372"/>
      <c r="H711" s="40"/>
      <c r="I711" s="571" t="s">
        <v>150</v>
      </c>
      <c r="J711" s="571">
        <v>165</v>
      </c>
      <c r="K711" s="571">
        <v>180</v>
      </c>
      <c r="L711" s="576"/>
    </row>
    <row r="712" spans="1:12" ht="12.75">
      <c r="A712" s="123"/>
      <c r="B712" s="530"/>
      <c r="C712" s="532"/>
      <c r="D712" s="23" t="s">
        <v>402</v>
      </c>
      <c r="E712" s="372"/>
      <c r="F712" s="372">
        <v>270.217</v>
      </c>
      <c r="G712" s="372">
        <v>270.217</v>
      </c>
      <c r="H712" s="372"/>
      <c r="I712" s="578"/>
      <c r="J712" s="579"/>
      <c r="K712" s="579"/>
      <c r="L712" s="580"/>
    </row>
    <row r="713" spans="1:12" ht="17.25" customHeight="1">
      <c r="A713" s="123"/>
      <c r="B713" s="531"/>
      <c r="C713" s="492"/>
      <c r="D713" s="9" t="s">
        <v>403</v>
      </c>
      <c r="E713" s="41">
        <f>SUM(E709:E712)</f>
        <v>0</v>
      </c>
      <c r="F713" s="41">
        <f>SUM(F709:F712)</f>
        <v>270.217</v>
      </c>
      <c r="G713" s="41">
        <f>SUM(G709:G712)</f>
        <v>270.217</v>
      </c>
      <c r="H713" s="42">
        <v>0</v>
      </c>
      <c r="I713" s="572"/>
      <c r="J713" s="575"/>
      <c r="K713" s="575"/>
      <c r="L713" s="577"/>
    </row>
    <row r="714" spans="1:12" ht="18.75" customHeight="1">
      <c r="A714" s="123"/>
      <c r="B714" s="621" t="s">
        <v>283</v>
      </c>
      <c r="C714" s="571" t="s">
        <v>278</v>
      </c>
      <c r="D714" s="54" t="s">
        <v>399</v>
      </c>
      <c r="E714" s="372"/>
      <c r="F714" s="372"/>
      <c r="G714" s="372"/>
      <c r="H714" s="372"/>
      <c r="I714" s="571" t="s">
        <v>151</v>
      </c>
      <c r="J714" s="571">
        <v>89</v>
      </c>
      <c r="K714" s="571">
        <v>96</v>
      </c>
      <c r="L714" s="573"/>
    </row>
    <row r="715" spans="1:12" ht="18.75" customHeight="1">
      <c r="A715" s="123"/>
      <c r="B715" s="530"/>
      <c r="C715" s="491"/>
      <c r="D715" s="55" t="s">
        <v>400</v>
      </c>
      <c r="E715" s="372">
        <v>861.7</v>
      </c>
      <c r="F715" s="372">
        <v>760.91</v>
      </c>
      <c r="G715" s="372">
        <v>612.18</v>
      </c>
      <c r="H715" s="40">
        <f>G715/F715*100</f>
        <v>80.45366731939389</v>
      </c>
      <c r="I715" s="572"/>
      <c r="J715" s="572"/>
      <c r="K715" s="572"/>
      <c r="L715" s="574"/>
    </row>
    <row r="716" spans="1:12" ht="19.5" customHeight="1">
      <c r="A716" s="123"/>
      <c r="B716" s="530"/>
      <c r="C716" s="532"/>
      <c r="D716" s="55" t="s">
        <v>401</v>
      </c>
      <c r="E716" s="372"/>
      <c r="F716" s="372">
        <v>1021.76</v>
      </c>
      <c r="G716" s="372">
        <v>815.09</v>
      </c>
      <c r="H716" s="40">
        <f>G716/F716*100</f>
        <v>79.77313654870028</v>
      </c>
      <c r="I716" s="571" t="s">
        <v>152</v>
      </c>
      <c r="J716" s="571">
        <v>2</v>
      </c>
      <c r="K716" s="571">
        <v>2</v>
      </c>
      <c r="L716" s="573"/>
    </row>
    <row r="717" spans="1:12" ht="27.75" customHeight="1">
      <c r="A717" s="123"/>
      <c r="B717" s="530"/>
      <c r="C717" s="532"/>
      <c r="D717" s="56" t="s">
        <v>402</v>
      </c>
      <c r="E717" s="372"/>
      <c r="F717" s="372"/>
      <c r="G717" s="372"/>
      <c r="H717" s="372"/>
      <c r="I717" s="572"/>
      <c r="J717" s="572"/>
      <c r="K717" s="572"/>
      <c r="L717" s="574"/>
    </row>
    <row r="718" spans="1:12" ht="60">
      <c r="A718" s="123"/>
      <c r="B718" s="327" t="s">
        <v>284</v>
      </c>
      <c r="C718" s="492"/>
      <c r="D718" s="53" t="s">
        <v>403</v>
      </c>
      <c r="E718" s="235">
        <f>SUM(E714:E717)</f>
        <v>861.7</v>
      </c>
      <c r="F718" s="60">
        <f>SUM(F714:F717)</f>
        <v>1782.67</v>
      </c>
      <c r="G718" s="60">
        <f>SUM(G714:G717)</f>
        <v>1427.27</v>
      </c>
      <c r="H718" s="59">
        <f>G718/F718*100</f>
        <v>80.0636124464988</v>
      </c>
      <c r="I718" s="6" t="s">
        <v>153</v>
      </c>
      <c r="J718" s="554">
        <v>4</v>
      </c>
      <c r="K718" s="554">
        <v>4</v>
      </c>
      <c r="L718" s="89"/>
    </row>
    <row r="719" spans="1:12" ht="12.75">
      <c r="A719" s="123"/>
      <c r="B719" s="621" t="s">
        <v>285</v>
      </c>
      <c r="C719" s="571" t="s">
        <v>278</v>
      </c>
      <c r="D719" s="15" t="s">
        <v>399</v>
      </c>
      <c r="E719" s="372">
        <v>227.5</v>
      </c>
      <c r="F719" s="372">
        <v>99.9</v>
      </c>
      <c r="G719" s="372">
        <v>99.9</v>
      </c>
      <c r="H719" s="37"/>
      <c r="I719" s="555"/>
      <c r="J719" s="6"/>
      <c r="K719" s="6"/>
      <c r="L719" s="89"/>
    </row>
    <row r="720" spans="1:12" ht="12.75">
      <c r="A720" s="123"/>
      <c r="B720" s="541"/>
      <c r="C720" s="491"/>
      <c r="D720" s="14" t="s">
        <v>400</v>
      </c>
      <c r="E720" s="372"/>
      <c r="F720" s="372"/>
      <c r="G720" s="372"/>
      <c r="H720" s="37"/>
      <c r="I720" s="4"/>
      <c r="J720" s="4"/>
      <c r="K720" s="4"/>
      <c r="L720" s="89"/>
    </row>
    <row r="721" spans="1:12" ht="12.75">
      <c r="A721" s="123"/>
      <c r="B721" s="541"/>
      <c r="C721" s="532"/>
      <c r="D721" s="14" t="s">
        <v>401</v>
      </c>
      <c r="E721" s="372"/>
      <c r="F721" s="372"/>
      <c r="G721" s="372"/>
      <c r="H721" s="372"/>
      <c r="I721" s="556"/>
      <c r="J721" s="6"/>
      <c r="K721" s="6"/>
      <c r="L721" s="89"/>
    </row>
    <row r="722" spans="1:12" ht="12.75">
      <c r="A722" s="123"/>
      <c r="B722" s="541"/>
      <c r="C722" s="532"/>
      <c r="D722" s="23" t="s">
        <v>402</v>
      </c>
      <c r="E722" s="372"/>
      <c r="F722" s="372"/>
      <c r="G722" s="372"/>
      <c r="H722" s="372"/>
      <c r="I722" s="556"/>
      <c r="J722" s="6"/>
      <c r="K722" s="6"/>
      <c r="L722" s="89"/>
    </row>
    <row r="723" spans="1:12" ht="20.25" customHeight="1">
      <c r="A723" s="123"/>
      <c r="B723" s="529"/>
      <c r="C723" s="492"/>
      <c r="D723" s="9" t="s">
        <v>403</v>
      </c>
      <c r="E723" s="60">
        <f>SUM(E719:E722)</f>
        <v>227.5</v>
      </c>
      <c r="F723" s="60">
        <f>SUM(F719:F722)</f>
        <v>99.9</v>
      </c>
      <c r="G723" s="60">
        <f>SUM(G719:G722)</f>
        <v>99.9</v>
      </c>
      <c r="H723" s="59">
        <v>0</v>
      </c>
      <c r="I723" s="556"/>
      <c r="J723" s="6"/>
      <c r="K723" s="6"/>
      <c r="L723" s="89"/>
    </row>
    <row r="724" spans="1:12" ht="16.5" customHeight="1">
      <c r="A724" s="123"/>
      <c r="B724" s="571" t="s">
        <v>255</v>
      </c>
      <c r="C724" s="571" t="s">
        <v>278</v>
      </c>
      <c r="D724" s="15" t="s">
        <v>399</v>
      </c>
      <c r="E724" s="41"/>
      <c r="F724" s="372"/>
      <c r="G724" s="372"/>
      <c r="H724" s="37"/>
      <c r="I724" s="556"/>
      <c r="J724" s="6"/>
      <c r="K724" s="6"/>
      <c r="L724" s="89"/>
    </row>
    <row r="725" spans="1:12" ht="16.5" customHeight="1">
      <c r="A725" s="123"/>
      <c r="B725" s="541"/>
      <c r="C725" s="491"/>
      <c r="D725" s="14" t="s">
        <v>400</v>
      </c>
      <c r="E725" s="372"/>
      <c r="F725" s="372">
        <v>0</v>
      </c>
      <c r="G725" s="372">
        <v>0</v>
      </c>
      <c r="H725" s="37">
        <v>0</v>
      </c>
      <c r="I725" s="556"/>
      <c r="J725" s="6"/>
      <c r="K725" s="6"/>
      <c r="L725" s="89"/>
    </row>
    <row r="726" spans="1:12" ht="16.5" customHeight="1">
      <c r="A726" s="123"/>
      <c r="B726" s="541"/>
      <c r="C726" s="532"/>
      <c r="D726" s="14" t="s">
        <v>401</v>
      </c>
      <c r="E726" s="41"/>
      <c r="F726" s="41"/>
      <c r="G726" s="41"/>
      <c r="H726" s="43"/>
      <c r="I726" s="556"/>
      <c r="J726" s="6"/>
      <c r="K726" s="6"/>
      <c r="L726" s="89"/>
    </row>
    <row r="727" spans="1:12" ht="16.5" customHeight="1">
      <c r="A727" s="123"/>
      <c r="B727" s="541"/>
      <c r="C727" s="532"/>
      <c r="D727" s="23" t="s">
        <v>402</v>
      </c>
      <c r="E727" s="41"/>
      <c r="F727" s="41"/>
      <c r="G727" s="41"/>
      <c r="H727" s="43"/>
      <c r="I727" s="4"/>
      <c r="J727" s="4"/>
      <c r="K727" s="4"/>
      <c r="L727" s="89"/>
    </row>
    <row r="728" spans="1:12" ht="16.5" customHeight="1">
      <c r="A728" s="123"/>
      <c r="B728" s="529"/>
      <c r="C728" s="492"/>
      <c r="D728" s="9" t="s">
        <v>403</v>
      </c>
      <c r="E728" s="41">
        <f>E724+E725+E726+E727</f>
        <v>0</v>
      </c>
      <c r="F728" s="41">
        <f>F724+F725+F726+F727</f>
        <v>0</v>
      </c>
      <c r="G728" s="41">
        <f>G724+G725+G726+G727</f>
        <v>0</v>
      </c>
      <c r="H728" s="43">
        <v>0</v>
      </c>
      <c r="I728" s="6"/>
      <c r="J728" s="6"/>
      <c r="K728" s="6"/>
      <c r="L728" s="89"/>
    </row>
    <row r="729" spans="1:12" ht="16.5" customHeight="1">
      <c r="A729" s="123"/>
      <c r="B729" s="621" t="s">
        <v>286</v>
      </c>
      <c r="C729" s="571" t="s">
        <v>278</v>
      </c>
      <c r="D729" s="15" t="s">
        <v>399</v>
      </c>
      <c r="E729" s="372">
        <v>0</v>
      </c>
      <c r="F729" s="372"/>
      <c r="G729" s="372"/>
      <c r="H729" s="37"/>
      <c r="I729" s="6"/>
      <c r="J729" s="6"/>
      <c r="K729" s="6"/>
      <c r="L729" s="89"/>
    </row>
    <row r="730" spans="1:12" ht="16.5" customHeight="1">
      <c r="A730" s="123"/>
      <c r="B730" s="541"/>
      <c r="C730" s="491"/>
      <c r="D730" s="14" t="s">
        <v>400</v>
      </c>
      <c r="E730" s="240">
        <v>1285.5</v>
      </c>
      <c r="F730" s="240">
        <v>2143.1</v>
      </c>
      <c r="G730" s="240">
        <v>642.58</v>
      </c>
      <c r="H730" s="240">
        <f>G730/F730*100</f>
        <v>29.983668517568013</v>
      </c>
      <c r="I730" s="6"/>
      <c r="J730" s="6"/>
      <c r="K730" s="6"/>
      <c r="L730" s="89"/>
    </row>
    <row r="731" spans="1:12" ht="16.5" customHeight="1">
      <c r="A731" s="123"/>
      <c r="B731" s="541"/>
      <c r="C731" s="532"/>
      <c r="D731" s="14" t="s">
        <v>401</v>
      </c>
      <c r="E731" s="240"/>
      <c r="F731" s="240">
        <v>983.5</v>
      </c>
      <c r="G731" s="240">
        <v>334.3</v>
      </c>
      <c r="H731" s="240"/>
      <c r="I731" s="327"/>
      <c r="J731" s="327"/>
      <c r="K731" s="327"/>
      <c r="L731" s="116"/>
    </row>
    <row r="732" spans="1:12" ht="16.5" customHeight="1">
      <c r="A732" s="123"/>
      <c r="B732" s="541"/>
      <c r="C732" s="532"/>
      <c r="D732" s="23" t="s">
        <v>402</v>
      </c>
      <c r="E732" s="240"/>
      <c r="F732" s="240"/>
      <c r="G732" s="240"/>
      <c r="H732" s="240"/>
      <c r="J732" s="326"/>
      <c r="K732" s="326"/>
      <c r="L732" s="115"/>
    </row>
    <row r="733" spans="1:12" ht="33" customHeight="1">
      <c r="A733" s="123"/>
      <c r="B733" s="529"/>
      <c r="C733" s="492"/>
      <c r="D733" s="9" t="s">
        <v>403</v>
      </c>
      <c r="E733" s="86">
        <f>SUM(E729:E732)</f>
        <v>1285.5</v>
      </c>
      <c r="F733" s="86">
        <f>SUM(F729:F732)</f>
        <v>3126.6</v>
      </c>
      <c r="G733" s="86">
        <f>SUM(G729:G732)</f>
        <v>976.8800000000001</v>
      </c>
      <c r="H733" s="86">
        <f>G733/F733*100</f>
        <v>31.244162988549867</v>
      </c>
      <c r="I733" s="557"/>
      <c r="J733" s="6"/>
      <c r="K733" s="6"/>
      <c r="L733" s="89"/>
    </row>
    <row r="734" spans="1:12" ht="12.75">
      <c r="A734" s="123"/>
      <c r="B734" s="621" t="s">
        <v>26</v>
      </c>
      <c r="C734" s="571" t="s">
        <v>278</v>
      </c>
      <c r="D734" s="15" t="s">
        <v>399</v>
      </c>
      <c r="E734" s="372"/>
      <c r="F734" s="372"/>
      <c r="G734" s="372"/>
      <c r="H734" s="37"/>
      <c r="I734" s="557"/>
      <c r="J734" s="6"/>
      <c r="K734" s="6"/>
      <c r="L734" s="89"/>
    </row>
    <row r="735" spans="1:12" ht="12.75">
      <c r="A735" s="123"/>
      <c r="B735" s="530"/>
      <c r="C735" s="532"/>
      <c r="D735" s="14" t="s">
        <v>400</v>
      </c>
      <c r="E735" s="372">
        <v>398.4</v>
      </c>
      <c r="F735" s="372">
        <v>4.4</v>
      </c>
      <c r="G735" s="372">
        <v>0</v>
      </c>
      <c r="H735" s="37">
        <f>G735/F735*100</f>
        <v>0</v>
      </c>
      <c r="I735" s="446"/>
      <c r="J735" s="327"/>
      <c r="K735" s="327"/>
      <c r="L735" s="116"/>
    </row>
    <row r="736" spans="1:12" ht="12.75">
      <c r="A736" s="123"/>
      <c r="B736" s="530"/>
      <c r="C736" s="532"/>
      <c r="D736" s="14" t="s">
        <v>401</v>
      </c>
      <c r="E736" s="372"/>
      <c r="F736" s="372"/>
      <c r="G736" s="372"/>
      <c r="H736" s="37"/>
      <c r="I736" s="4"/>
      <c r="J736" s="6"/>
      <c r="K736" s="6"/>
      <c r="L736" s="6"/>
    </row>
    <row r="737" spans="1:12" ht="12.75">
      <c r="A737" s="123"/>
      <c r="B737" s="530"/>
      <c r="C737" s="532"/>
      <c r="D737" s="23" t="s">
        <v>402</v>
      </c>
      <c r="E737" s="372"/>
      <c r="F737" s="372"/>
      <c r="G737" s="372"/>
      <c r="H737" s="372"/>
      <c r="I737" s="6"/>
      <c r="J737" s="6"/>
      <c r="K737" s="6"/>
      <c r="L737" s="6"/>
    </row>
    <row r="738" spans="1:12" ht="17.25" customHeight="1">
      <c r="A738" s="123"/>
      <c r="B738" s="531"/>
      <c r="C738" s="492"/>
      <c r="D738" s="9" t="s">
        <v>403</v>
      </c>
      <c r="E738" s="60">
        <f>SUM(E734:E737)</f>
        <v>398.4</v>
      </c>
      <c r="F738" s="60">
        <f>SUM(F734:F737)</f>
        <v>4.4</v>
      </c>
      <c r="G738" s="60">
        <f>SUM(G734:G737)</f>
        <v>0</v>
      </c>
      <c r="H738" s="59">
        <f>G738/F738*100</f>
        <v>0</v>
      </c>
      <c r="I738" s="6"/>
      <c r="J738" s="6"/>
      <c r="K738" s="6"/>
      <c r="L738" s="6"/>
    </row>
    <row r="739" spans="1:12" ht="16.5" customHeight="1">
      <c r="A739" s="123"/>
      <c r="B739" s="618" t="s">
        <v>25</v>
      </c>
      <c r="C739" s="571" t="s">
        <v>278</v>
      </c>
      <c r="D739" s="15" t="s">
        <v>399</v>
      </c>
      <c r="E739" s="372"/>
      <c r="F739" s="372"/>
      <c r="G739" s="372"/>
      <c r="H739" s="37"/>
      <c r="I739" s="327"/>
      <c r="J739" s="327"/>
      <c r="K739" s="327"/>
      <c r="L739" s="327"/>
    </row>
    <row r="740" spans="1:12" ht="16.5" customHeight="1">
      <c r="A740" s="123"/>
      <c r="B740" s="619"/>
      <c r="C740" s="532"/>
      <c r="D740" s="14" t="s">
        <v>400</v>
      </c>
      <c r="E740" s="40">
        <v>330</v>
      </c>
      <c r="F740" s="40">
        <v>330</v>
      </c>
      <c r="G740" s="40">
        <v>172.5</v>
      </c>
      <c r="H740" s="37">
        <f>G740/F740*100</f>
        <v>52.27272727272727</v>
      </c>
      <c r="I740" s="115"/>
      <c r="J740" s="115"/>
      <c r="K740" s="115"/>
      <c r="L740" s="115"/>
    </row>
    <row r="741" spans="1:12" ht="17.25" customHeight="1">
      <c r="A741" s="123"/>
      <c r="B741" s="619"/>
      <c r="C741" s="532"/>
      <c r="D741" s="14" t="s">
        <v>401</v>
      </c>
      <c r="E741" s="372"/>
      <c r="F741" s="372"/>
      <c r="G741" s="372"/>
      <c r="H741" s="37"/>
      <c r="I741" s="465"/>
      <c r="J741" s="89"/>
      <c r="K741" s="89"/>
      <c r="L741" s="89"/>
    </row>
    <row r="742" spans="1:12" ht="17.25" customHeight="1">
      <c r="A742" s="123"/>
      <c r="B742" s="619"/>
      <c r="C742" s="532"/>
      <c r="D742" s="23" t="s">
        <v>402</v>
      </c>
      <c r="E742" s="372"/>
      <c r="F742" s="372"/>
      <c r="G742" s="372"/>
      <c r="H742" s="372"/>
      <c r="I742" s="465"/>
      <c r="J742" s="89"/>
      <c r="K742" s="89"/>
      <c r="L742" s="89"/>
    </row>
    <row r="743" spans="1:12" ht="39.75" customHeight="1">
      <c r="A743" s="123"/>
      <c r="B743" s="620"/>
      <c r="C743" s="492"/>
      <c r="D743" s="9" t="s">
        <v>403</v>
      </c>
      <c r="E743" s="235">
        <f>SUM(E739:E742)</f>
        <v>330</v>
      </c>
      <c r="F743" s="235">
        <f>SUM(F739:F742)</f>
        <v>330</v>
      </c>
      <c r="G743" s="235">
        <f>SUM(G739:G742)</f>
        <v>172.5</v>
      </c>
      <c r="H743" s="59">
        <f>G743/F743*100</f>
        <v>52.27272727272727</v>
      </c>
      <c r="I743" s="329"/>
      <c r="J743" s="116"/>
      <c r="K743" s="116"/>
      <c r="L743" s="116"/>
    </row>
    <row r="744" spans="1:12" ht="12.75">
      <c r="A744" s="123"/>
      <c r="B744" s="618" t="s">
        <v>117</v>
      </c>
      <c r="C744" s="571" t="s">
        <v>278</v>
      </c>
      <c r="D744" s="15" t="s">
        <v>399</v>
      </c>
      <c r="E744" s="40"/>
      <c r="F744" s="40"/>
      <c r="G744" s="40"/>
      <c r="H744" s="37">
        <v>0</v>
      </c>
      <c r="I744" s="124"/>
      <c r="J744" s="115"/>
      <c r="K744" s="115"/>
      <c r="L744" s="115"/>
    </row>
    <row r="745" spans="1:12" ht="12.75">
      <c r="A745" s="123"/>
      <c r="B745" s="619"/>
      <c r="C745" s="532"/>
      <c r="D745" s="14" t="s">
        <v>400</v>
      </c>
      <c r="E745" s="40">
        <v>175.9</v>
      </c>
      <c r="F745" s="40"/>
      <c r="G745" s="40">
        <v>0</v>
      </c>
      <c r="H745" s="37">
        <v>0</v>
      </c>
      <c r="I745" s="477"/>
      <c r="J745" s="89"/>
      <c r="K745" s="89"/>
      <c r="L745" s="89"/>
    </row>
    <row r="746" spans="1:12" ht="12.75">
      <c r="A746" s="123"/>
      <c r="B746" s="619"/>
      <c r="C746" s="532"/>
      <c r="D746" s="14" t="s">
        <v>401</v>
      </c>
      <c r="E746" s="40"/>
      <c r="F746" s="40"/>
      <c r="G746" s="40"/>
      <c r="H746" s="37"/>
      <c r="I746" s="477"/>
      <c r="J746" s="89"/>
      <c r="K746" s="89"/>
      <c r="L746" s="89"/>
    </row>
    <row r="747" spans="1:12" ht="12.75">
      <c r="A747" s="123"/>
      <c r="B747" s="619"/>
      <c r="C747" s="532"/>
      <c r="D747" s="23" t="s">
        <v>402</v>
      </c>
      <c r="E747" s="40"/>
      <c r="F747" s="40"/>
      <c r="G747" s="40"/>
      <c r="H747" s="372"/>
      <c r="I747" s="477"/>
      <c r="J747" s="89"/>
      <c r="K747" s="89"/>
      <c r="L747" s="89"/>
    </row>
    <row r="748" spans="1:12" ht="16.5" customHeight="1">
      <c r="A748" s="123"/>
      <c r="B748" s="620"/>
      <c r="C748" s="492"/>
      <c r="D748" s="9" t="s">
        <v>403</v>
      </c>
      <c r="E748" s="235">
        <f>SUM(E744:E747)</f>
        <v>175.9</v>
      </c>
      <c r="F748" s="235">
        <f>SUM(F744:F747)</f>
        <v>0</v>
      </c>
      <c r="G748" s="235">
        <f>SUM(G744:G747)</f>
        <v>0</v>
      </c>
      <c r="H748" s="59">
        <v>0</v>
      </c>
      <c r="I748" s="443"/>
      <c r="J748" s="98"/>
      <c r="K748" s="98"/>
      <c r="L748" s="98"/>
    </row>
    <row r="749" spans="1:12" ht="12.75">
      <c r="A749" s="123"/>
      <c r="B749" s="618" t="s">
        <v>118</v>
      </c>
      <c r="C749" s="571" t="s">
        <v>278</v>
      </c>
      <c r="D749" s="15" t="s">
        <v>399</v>
      </c>
      <c r="E749" s="40"/>
      <c r="F749" s="40"/>
      <c r="G749" s="40"/>
      <c r="H749" s="37"/>
      <c r="I749" s="115"/>
      <c r="J749" s="115"/>
      <c r="K749" s="115"/>
      <c r="L749" s="115"/>
    </row>
    <row r="750" spans="1:12" ht="12.75">
      <c r="A750" s="123"/>
      <c r="B750" s="619"/>
      <c r="C750" s="532"/>
      <c r="D750" s="14" t="s">
        <v>400</v>
      </c>
      <c r="E750" s="40">
        <v>249.3</v>
      </c>
      <c r="F750" s="37">
        <v>249.3</v>
      </c>
      <c r="G750" s="37">
        <v>34.02</v>
      </c>
      <c r="H750" s="37">
        <f>G750/F750*100</f>
        <v>13.646209386281589</v>
      </c>
      <c r="I750" s="89"/>
      <c r="J750" s="89"/>
      <c r="K750" s="89"/>
      <c r="L750" s="89"/>
    </row>
    <row r="751" spans="1:12" ht="12.75">
      <c r="A751" s="123"/>
      <c r="B751" s="619"/>
      <c r="C751" s="532"/>
      <c r="D751" s="14" t="s">
        <v>401</v>
      </c>
      <c r="E751" s="40">
        <v>498.6</v>
      </c>
      <c r="F751" s="37">
        <v>498.6</v>
      </c>
      <c r="G751" s="46">
        <v>40.398</v>
      </c>
      <c r="H751" s="37">
        <f>G751/F751*100</f>
        <v>8.102286401925392</v>
      </c>
      <c r="I751" s="89"/>
      <c r="J751" s="89"/>
      <c r="K751" s="89"/>
      <c r="L751" s="89"/>
    </row>
    <row r="752" spans="1:12" ht="12.75">
      <c r="A752" s="123"/>
      <c r="B752" s="619"/>
      <c r="C752" s="532"/>
      <c r="D752" s="23" t="s">
        <v>402</v>
      </c>
      <c r="E752" s="40"/>
      <c r="F752" s="37"/>
      <c r="G752" s="40"/>
      <c r="H752" s="372"/>
      <c r="I752" s="89"/>
      <c r="J752" s="89"/>
      <c r="K752" s="89"/>
      <c r="L752" s="89"/>
    </row>
    <row r="753" spans="1:12" ht="16.5" customHeight="1">
      <c r="A753" s="123"/>
      <c r="B753" s="620"/>
      <c r="C753" s="492"/>
      <c r="D753" s="9" t="s">
        <v>403</v>
      </c>
      <c r="E753" s="235">
        <f>SUM(E749:E752)</f>
        <v>747.9000000000001</v>
      </c>
      <c r="F753" s="59">
        <f>SUM(F749:F752)</f>
        <v>747.9000000000001</v>
      </c>
      <c r="G753" s="257">
        <f>SUM(G749:G752)</f>
        <v>74.418</v>
      </c>
      <c r="H753" s="59">
        <f>G753/F753*100</f>
        <v>9.950260730044123</v>
      </c>
      <c r="I753" s="98"/>
      <c r="J753" s="98"/>
      <c r="K753" s="98"/>
      <c r="L753" s="98"/>
    </row>
    <row r="754" spans="1:12" ht="12.75">
      <c r="A754" s="123"/>
      <c r="B754" s="618" t="s">
        <v>119</v>
      </c>
      <c r="C754" s="571" t="s">
        <v>278</v>
      </c>
      <c r="D754" s="15" t="s">
        <v>399</v>
      </c>
      <c r="E754" s="37">
        <v>18</v>
      </c>
      <c r="F754" s="37">
        <v>18</v>
      </c>
      <c r="G754" s="37">
        <v>0</v>
      </c>
      <c r="H754" s="37">
        <f>G754/F754*100</f>
        <v>0</v>
      </c>
      <c r="I754" s="118"/>
      <c r="J754" s="118"/>
      <c r="K754" s="118"/>
      <c r="L754" s="118"/>
    </row>
    <row r="755" spans="1:12" ht="12.75">
      <c r="A755" s="123"/>
      <c r="B755" s="619"/>
      <c r="C755" s="532"/>
      <c r="D755" s="14" t="s">
        <v>400</v>
      </c>
      <c r="E755" s="37"/>
      <c r="F755" s="37"/>
      <c r="G755" s="37"/>
      <c r="H755" s="37"/>
      <c r="I755" s="118"/>
      <c r="J755" s="118"/>
      <c r="K755" s="118"/>
      <c r="L755" s="118"/>
    </row>
    <row r="756" spans="1:12" ht="12.75">
      <c r="A756" s="123"/>
      <c r="B756" s="619"/>
      <c r="C756" s="532"/>
      <c r="D756" s="14" t="s">
        <v>401</v>
      </c>
      <c r="E756" s="37"/>
      <c r="F756" s="37"/>
      <c r="G756" s="37"/>
      <c r="H756" s="37"/>
      <c r="I756" s="118"/>
      <c r="J756" s="118"/>
      <c r="K756" s="118"/>
      <c r="L756" s="118"/>
    </row>
    <row r="757" spans="1:12" ht="12.75">
      <c r="A757" s="123"/>
      <c r="B757" s="619"/>
      <c r="C757" s="532"/>
      <c r="D757" s="23" t="s">
        <v>402</v>
      </c>
      <c r="E757" s="37"/>
      <c r="F757" s="37"/>
      <c r="G757" s="37"/>
      <c r="H757" s="372"/>
      <c r="I757" s="118"/>
      <c r="J757" s="118"/>
      <c r="K757" s="118"/>
      <c r="L757" s="118"/>
    </row>
    <row r="758" spans="1:12" ht="18" customHeight="1">
      <c r="A758" s="123"/>
      <c r="B758" s="620"/>
      <c r="C758" s="492"/>
      <c r="D758" s="9" t="s">
        <v>403</v>
      </c>
      <c r="E758" s="59">
        <f>SUM(E754:E757)</f>
        <v>18</v>
      </c>
      <c r="F758" s="59">
        <f>SUM(F754:F757)</f>
        <v>18</v>
      </c>
      <c r="G758" s="59">
        <f>SUM(G754:G757)</f>
        <v>0</v>
      </c>
      <c r="H758" s="59">
        <f>G758/F758*100</f>
        <v>0</v>
      </c>
      <c r="I758" s="118"/>
      <c r="J758" s="118"/>
      <c r="K758" s="118"/>
      <c r="L758" s="118"/>
    </row>
    <row r="759" spans="1:12" ht="23.25" customHeight="1">
      <c r="A759" s="123"/>
      <c r="B759" s="843" t="s">
        <v>27</v>
      </c>
      <c r="C759" s="571" t="s">
        <v>262</v>
      </c>
      <c r="D759" s="15" t="s">
        <v>399</v>
      </c>
      <c r="E759" s="59"/>
      <c r="F759" s="59"/>
      <c r="G759" s="59"/>
      <c r="H759" s="59"/>
      <c r="I759" s="118"/>
      <c r="J759" s="118"/>
      <c r="K759" s="118"/>
      <c r="L759" s="168"/>
    </row>
    <row r="760" spans="1:12" ht="25.5" customHeight="1">
      <c r="A760" s="123"/>
      <c r="B760" s="844"/>
      <c r="C760" s="532"/>
      <c r="D760" s="14" t="s">
        <v>400</v>
      </c>
      <c r="E760" s="375"/>
      <c r="F760" s="375"/>
      <c r="G760" s="375"/>
      <c r="H760" s="375"/>
      <c r="I760" s="118"/>
      <c r="J760" s="118"/>
      <c r="K760" s="118"/>
      <c r="L760" s="168"/>
    </row>
    <row r="761" spans="1:12" ht="23.25" customHeight="1">
      <c r="A761" s="123"/>
      <c r="B761" s="844"/>
      <c r="C761" s="532"/>
      <c r="D761" s="14" t="s">
        <v>401</v>
      </c>
      <c r="E761" s="59"/>
      <c r="F761" s="59"/>
      <c r="G761" s="59"/>
      <c r="H761" s="59"/>
      <c r="I761" s="118"/>
      <c r="J761" s="118"/>
      <c r="K761" s="118"/>
      <c r="L761" s="168"/>
    </row>
    <row r="762" spans="1:12" ht="23.25" customHeight="1">
      <c r="A762" s="123"/>
      <c r="B762" s="844"/>
      <c r="C762" s="532"/>
      <c r="D762" s="23" t="s">
        <v>402</v>
      </c>
      <c r="E762" s="375">
        <v>329</v>
      </c>
      <c r="F762" s="375">
        <v>329</v>
      </c>
      <c r="G762" s="375">
        <v>175.18</v>
      </c>
      <c r="H762" s="375">
        <f>G762/F762*100</f>
        <v>53.246200607902736</v>
      </c>
      <c r="I762" s="118"/>
      <c r="J762" s="118"/>
      <c r="K762" s="118"/>
      <c r="L762" s="168"/>
    </row>
    <row r="763" spans="1:12" ht="42" customHeight="1">
      <c r="A763" s="123"/>
      <c r="B763" s="845"/>
      <c r="C763" s="492"/>
      <c r="D763" s="9" t="s">
        <v>403</v>
      </c>
      <c r="E763" s="59">
        <f>E762</f>
        <v>329</v>
      </c>
      <c r="F763" s="59">
        <f>F762</f>
        <v>329</v>
      </c>
      <c r="G763" s="59">
        <f>G762</f>
        <v>175.18</v>
      </c>
      <c r="H763" s="59">
        <f>G763/F763*100</f>
        <v>53.246200607902736</v>
      </c>
      <c r="I763" s="118"/>
      <c r="J763" s="118"/>
      <c r="K763" s="118"/>
      <c r="L763" s="168"/>
    </row>
    <row r="764" spans="1:12" ht="19.5" customHeight="1">
      <c r="A764" s="123"/>
      <c r="B764" s="571" t="s">
        <v>33</v>
      </c>
      <c r="C764" s="571" t="s">
        <v>262</v>
      </c>
      <c r="D764" s="15" t="s">
        <v>399</v>
      </c>
      <c r="E764" s="375"/>
      <c r="F764" s="375"/>
      <c r="G764" s="375"/>
      <c r="H764" s="375"/>
      <c r="I764" s="118"/>
      <c r="J764" s="118"/>
      <c r="K764" s="118"/>
      <c r="L764" s="168"/>
    </row>
    <row r="765" spans="1:12" ht="16.5" customHeight="1">
      <c r="A765" s="123"/>
      <c r="B765" s="641"/>
      <c r="C765" s="532"/>
      <c r="D765" s="14" t="s">
        <v>400</v>
      </c>
      <c r="E765" s="375"/>
      <c r="F765" s="375"/>
      <c r="G765" s="375"/>
      <c r="H765" s="375"/>
      <c r="I765" s="118"/>
      <c r="J765" s="118"/>
      <c r="K765" s="118"/>
      <c r="L765" s="168"/>
    </row>
    <row r="766" spans="1:12" ht="15.75" customHeight="1">
      <c r="A766" s="123"/>
      <c r="B766" s="641"/>
      <c r="C766" s="532"/>
      <c r="D766" s="14" t="s">
        <v>401</v>
      </c>
      <c r="E766" s="59"/>
      <c r="F766" s="59"/>
      <c r="G766" s="59"/>
      <c r="H766" s="59"/>
      <c r="I766" s="118"/>
      <c r="J766" s="118"/>
      <c r="K766" s="118"/>
      <c r="L766" s="168"/>
    </row>
    <row r="767" spans="1:12" ht="18" customHeight="1">
      <c r="A767" s="123"/>
      <c r="B767" s="641"/>
      <c r="C767" s="532"/>
      <c r="D767" s="23" t="s">
        <v>402</v>
      </c>
      <c r="E767" s="375">
        <v>80</v>
      </c>
      <c r="F767" s="375">
        <v>40</v>
      </c>
      <c r="G767" s="375">
        <v>15.6</v>
      </c>
      <c r="H767" s="375">
        <f>G767/F767*100</f>
        <v>39</v>
      </c>
      <c r="I767" s="118"/>
      <c r="J767" s="118"/>
      <c r="K767" s="118"/>
      <c r="L767" s="168"/>
    </row>
    <row r="768" spans="1:12" ht="18" customHeight="1">
      <c r="A768" s="123"/>
      <c r="B768" s="642"/>
      <c r="C768" s="492"/>
      <c r="D768" s="9" t="s">
        <v>403</v>
      </c>
      <c r="E768" s="59">
        <f>E767</f>
        <v>80</v>
      </c>
      <c r="F768" s="59">
        <f>F767</f>
        <v>40</v>
      </c>
      <c r="G768" s="59">
        <f>G767</f>
        <v>15.6</v>
      </c>
      <c r="H768" s="59">
        <f>G768/F768*100</f>
        <v>39</v>
      </c>
      <c r="I768" s="118"/>
      <c r="J768" s="118"/>
      <c r="K768" s="118"/>
      <c r="L768" s="168"/>
    </row>
    <row r="769" spans="1:12" ht="18" customHeight="1">
      <c r="A769" s="123"/>
      <c r="B769" s="571" t="s">
        <v>24</v>
      </c>
      <c r="C769" s="571" t="s">
        <v>278</v>
      </c>
      <c r="D769" s="15" t="s">
        <v>399</v>
      </c>
      <c r="E769" s="375">
        <v>82</v>
      </c>
      <c r="F769" s="375">
        <v>82</v>
      </c>
      <c r="G769" s="375">
        <v>17.23</v>
      </c>
      <c r="H769" s="375">
        <f>G769/F769*100</f>
        <v>21.01219512195122</v>
      </c>
      <c r="I769" s="118"/>
      <c r="J769" s="118"/>
      <c r="K769" s="118"/>
      <c r="L769" s="168"/>
    </row>
    <row r="770" spans="1:12" ht="18" customHeight="1">
      <c r="A770" s="123"/>
      <c r="B770" s="541"/>
      <c r="C770" s="532"/>
      <c r="D770" s="14" t="s">
        <v>400</v>
      </c>
      <c r="E770" s="59"/>
      <c r="F770" s="59"/>
      <c r="G770" s="59"/>
      <c r="H770" s="59"/>
      <c r="I770" s="118"/>
      <c r="J770" s="118"/>
      <c r="K770" s="118"/>
      <c r="L770" s="168"/>
    </row>
    <row r="771" spans="1:12" ht="18" customHeight="1">
      <c r="A771" s="123"/>
      <c r="B771" s="541"/>
      <c r="C771" s="532"/>
      <c r="D771" s="14" t="s">
        <v>401</v>
      </c>
      <c r="E771" s="59"/>
      <c r="F771" s="59"/>
      <c r="G771" s="59"/>
      <c r="H771" s="59"/>
      <c r="I771" s="118"/>
      <c r="J771" s="118"/>
      <c r="K771" s="118"/>
      <c r="L771" s="168"/>
    </row>
    <row r="772" spans="1:12" ht="18" customHeight="1">
      <c r="A772" s="123"/>
      <c r="B772" s="541"/>
      <c r="C772" s="532"/>
      <c r="D772" s="23" t="s">
        <v>402</v>
      </c>
      <c r="E772" s="59"/>
      <c r="F772" s="59"/>
      <c r="G772" s="59"/>
      <c r="H772" s="59"/>
      <c r="I772" s="118"/>
      <c r="J772" s="118"/>
      <c r="K772" s="118"/>
      <c r="L772" s="168"/>
    </row>
    <row r="773" spans="1:12" ht="18" customHeight="1">
      <c r="A773" s="123"/>
      <c r="B773" s="529"/>
      <c r="C773" s="492"/>
      <c r="D773" s="9" t="s">
        <v>403</v>
      </c>
      <c r="E773" s="59">
        <f>E769</f>
        <v>82</v>
      </c>
      <c r="F773" s="59">
        <f>F769</f>
        <v>82</v>
      </c>
      <c r="G773" s="59">
        <f>G769</f>
        <v>17.23</v>
      </c>
      <c r="H773" s="59">
        <f>G773/F773*100</f>
        <v>21.01219512195122</v>
      </c>
      <c r="I773" s="118"/>
      <c r="J773" s="118"/>
      <c r="K773" s="118"/>
      <c r="L773" s="168"/>
    </row>
    <row r="774" spans="1:12" ht="24" customHeight="1">
      <c r="A774" s="123"/>
      <c r="B774" s="206"/>
      <c r="C774" s="207"/>
      <c r="D774" s="47" t="s">
        <v>359</v>
      </c>
      <c r="E774" s="241">
        <f>E775+E776+E777+E778</f>
        <v>5011.900000000001</v>
      </c>
      <c r="F774" s="241">
        <f>F775+F776+F777+F778</f>
        <v>7434.287</v>
      </c>
      <c r="G774" s="380">
        <f>G775+G776+G777+G778</f>
        <v>3462.6349999999998</v>
      </c>
      <c r="H774" s="380">
        <f>G774/F774*100</f>
        <v>46.57655804786659</v>
      </c>
      <c r="I774" s="205"/>
      <c r="J774" s="118"/>
      <c r="K774" s="118"/>
      <c r="L774" s="168"/>
    </row>
    <row r="775" spans="1:12" ht="15.75" customHeight="1">
      <c r="A775" s="123"/>
      <c r="B775" s="208"/>
      <c r="C775" s="209"/>
      <c r="D775" s="106" t="s">
        <v>399</v>
      </c>
      <c r="E775" s="86">
        <f>E699+E704+E709+E714+E719+E724+E729+E734+E739+E744+E749+E754+E759+E764+E769+E694</f>
        <v>493.1</v>
      </c>
      <c r="F775" s="86">
        <f>F699+F704+F709+F714+F719+F724+F729+F734+F739+F744+F749+F754+F759+F764+F769+F694</f>
        <v>493.1</v>
      </c>
      <c r="G775" s="86">
        <f>G699+G704+G709+G714+G719+G724+G729+G734+G739+G744+G749+G754+G759+G764+G769+G694</f>
        <v>350.57000000000005</v>
      </c>
      <c r="H775" s="87">
        <f>G775/F775*100</f>
        <v>71.09511255323464</v>
      </c>
      <c r="I775" s="118"/>
      <c r="J775" s="118"/>
      <c r="K775" s="118"/>
      <c r="L775" s="168"/>
    </row>
    <row r="776" spans="1:12" ht="14.25" customHeight="1">
      <c r="A776" s="123"/>
      <c r="B776" s="210"/>
      <c r="C776" s="200"/>
      <c r="D776" s="91" t="s">
        <v>400</v>
      </c>
      <c r="E776" s="86">
        <f>E700+E705+E710+E715+E720+E730+E735+E740+E745+E750+E755+E760+E765+E695+E770+E725</f>
        <v>3446.1000000000004</v>
      </c>
      <c r="F776" s="86">
        <f>F700+F705+F710+F715+F720+F730+F735+F740+F745+F750+F755+F760+F765+F695+F770+F725</f>
        <v>3633.01</v>
      </c>
      <c r="G776" s="86">
        <f>G700+G705+G710+G715+G720+G730+G735+G740+G745+G750+G755+G760+G765+G695+G770+G725</f>
        <v>1461.28</v>
      </c>
      <c r="H776" s="87">
        <f>G776/F776*100</f>
        <v>40.222295011574424</v>
      </c>
      <c r="I776" s="211"/>
      <c r="J776" s="118"/>
      <c r="K776" s="118"/>
      <c r="L776" s="168"/>
    </row>
    <row r="777" spans="1:12" ht="15" customHeight="1">
      <c r="A777" s="123"/>
      <c r="B777" s="210"/>
      <c r="C777" s="212"/>
      <c r="D777" s="91" t="s">
        <v>401</v>
      </c>
      <c r="E777" s="86">
        <f>E701+E706+E711+E716+E721+E736+E741+E746+E751+E756+E731+E761+E766+E696+E771+E726</f>
        <v>663.7</v>
      </c>
      <c r="F777" s="86">
        <f>F701+F706+F711+F716+F721+F736+F741+F746+F751+F756+F731+F761+F766+F696+F771+F726</f>
        <v>2668.96</v>
      </c>
      <c r="G777" s="86">
        <f>G701+G706+G711+G716+G721+G736+G741+G746+G751+G756+G731+G761+G766+G696+G771+G726</f>
        <v>1189.788</v>
      </c>
      <c r="H777" s="87">
        <f>G777/F777*100</f>
        <v>44.57871230741562</v>
      </c>
      <c r="I777" s="118"/>
      <c r="J777" s="118"/>
      <c r="K777" s="118"/>
      <c r="L777" s="168"/>
    </row>
    <row r="778" spans="1:12" ht="15.75" customHeight="1">
      <c r="A778" s="123"/>
      <c r="B778" s="213"/>
      <c r="C778" s="214"/>
      <c r="D778" s="91" t="s">
        <v>402</v>
      </c>
      <c r="E778" s="86">
        <f>E702+E707+E712+E717+E722+E732+E737+E742+E747+E752+E757+E762+E767</f>
        <v>409</v>
      </c>
      <c r="F778" s="86">
        <f>F702+F707+F712+F717+F722+F732+F737+F742+F747+F752+F757+F762+F767</f>
        <v>639.217</v>
      </c>
      <c r="G778" s="86">
        <f>G702+G707+G712+G717+G722+G732+G737+G742+G747+G752+G757+G762+G767</f>
        <v>460.997</v>
      </c>
      <c r="H778" s="86">
        <v>0</v>
      </c>
      <c r="I778" s="118"/>
      <c r="J778" s="118"/>
      <c r="K778" s="118"/>
      <c r="L778" s="118"/>
    </row>
    <row r="779" spans="1:12" ht="15.75" customHeight="1">
      <c r="A779" s="123"/>
      <c r="B779" s="479" t="s">
        <v>137</v>
      </c>
      <c r="C779" s="480"/>
      <c r="D779" s="480"/>
      <c r="E779" s="480"/>
      <c r="F779" s="480"/>
      <c r="G779" s="480"/>
      <c r="H779" s="480"/>
      <c r="I779" s="480"/>
      <c r="J779" s="480"/>
      <c r="K779" s="480"/>
      <c r="L779" s="481"/>
    </row>
    <row r="780" spans="1:12" ht="15.75" customHeight="1">
      <c r="A780" s="123"/>
      <c r="B780" s="486" t="s">
        <v>138</v>
      </c>
      <c r="C780" s="501"/>
      <c r="D780" s="15" t="s">
        <v>399</v>
      </c>
      <c r="E780" s="87"/>
      <c r="F780" s="93">
        <v>70</v>
      </c>
      <c r="G780" s="93">
        <v>0</v>
      </c>
      <c r="H780" s="93">
        <f>G780/F780*100</f>
        <v>0</v>
      </c>
      <c r="I780" s="118"/>
      <c r="J780" s="118"/>
      <c r="K780" s="118"/>
      <c r="L780" s="168"/>
    </row>
    <row r="781" spans="1:12" ht="15.75" customHeight="1">
      <c r="A781" s="123"/>
      <c r="B781" s="487"/>
      <c r="C781" s="539"/>
      <c r="D781" s="14" t="s">
        <v>400</v>
      </c>
      <c r="E781" s="87"/>
      <c r="F781" s="87"/>
      <c r="G781" s="87"/>
      <c r="H781" s="87"/>
      <c r="I781" s="118"/>
      <c r="J781" s="118"/>
      <c r="K781" s="118"/>
      <c r="L781" s="168"/>
    </row>
    <row r="782" spans="1:12" ht="15.75" customHeight="1">
      <c r="A782" s="123"/>
      <c r="B782" s="487"/>
      <c r="C782" s="539"/>
      <c r="D782" s="14" t="s">
        <v>401</v>
      </c>
      <c r="E782" s="87"/>
      <c r="F782" s="87"/>
      <c r="G782" s="87"/>
      <c r="H782" s="87"/>
      <c r="I782" s="118"/>
      <c r="J782" s="118"/>
      <c r="K782" s="118"/>
      <c r="L782" s="168"/>
    </row>
    <row r="783" spans="1:12" ht="15.75" customHeight="1">
      <c r="A783" s="123"/>
      <c r="B783" s="487"/>
      <c r="C783" s="539"/>
      <c r="D783" s="23" t="s">
        <v>402</v>
      </c>
      <c r="E783" s="87"/>
      <c r="F783" s="87"/>
      <c r="G783" s="87"/>
      <c r="H783" s="87"/>
      <c r="I783" s="118"/>
      <c r="J783" s="118"/>
      <c r="K783" s="118"/>
      <c r="L783" s="168"/>
    </row>
    <row r="784" spans="1:12" ht="15.75" customHeight="1">
      <c r="A784" s="123"/>
      <c r="B784" s="488"/>
      <c r="C784" s="540"/>
      <c r="D784" s="9" t="s">
        <v>403</v>
      </c>
      <c r="E784" s="86">
        <f>E780+E781+E782+E783</f>
        <v>0</v>
      </c>
      <c r="F784" s="86">
        <f>F780+F781+F782+F783</f>
        <v>70</v>
      </c>
      <c r="G784" s="86">
        <f>G780+G781+G782+G783</f>
        <v>0</v>
      </c>
      <c r="H784" s="86">
        <f>G784/F784*100</f>
        <v>0</v>
      </c>
      <c r="I784" s="118"/>
      <c r="J784" s="118"/>
      <c r="K784" s="118"/>
      <c r="L784" s="168"/>
    </row>
    <row r="785" spans="1:12" ht="18.75" customHeight="1">
      <c r="A785" s="123"/>
      <c r="B785" s="522" t="s">
        <v>139</v>
      </c>
      <c r="C785" s="501"/>
      <c r="D785" s="15" t="s">
        <v>399</v>
      </c>
      <c r="E785" s="377"/>
      <c r="F785" s="94">
        <v>66</v>
      </c>
      <c r="G785" s="94">
        <v>0</v>
      </c>
      <c r="H785" s="94">
        <f>G785/F785*100</f>
        <v>0</v>
      </c>
      <c r="I785" s="378"/>
      <c r="J785" s="378"/>
      <c r="K785" s="378"/>
      <c r="L785" s="168"/>
    </row>
    <row r="786" spans="1:12" ht="19.5" customHeight="1">
      <c r="A786" s="123"/>
      <c r="B786" s="523"/>
      <c r="C786" s="539"/>
      <c r="D786" s="14" t="s">
        <v>400</v>
      </c>
      <c r="E786" s="377"/>
      <c r="F786" s="86"/>
      <c r="G786" s="86"/>
      <c r="H786" s="86"/>
      <c r="I786" s="378"/>
      <c r="J786" s="378"/>
      <c r="K786" s="378"/>
      <c r="L786" s="168"/>
    </row>
    <row r="787" spans="1:12" ht="18.75" customHeight="1">
      <c r="A787" s="123"/>
      <c r="B787" s="523"/>
      <c r="C787" s="539"/>
      <c r="D787" s="14" t="s">
        <v>401</v>
      </c>
      <c r="E787" s="377"/>
      <c r="F787" s="86"/>
      <c r="G787" s="86"/>
      <c r="H787" s="86"/>
      <c r="I787" s="378"/>
      <c r="J787" s="378"/>
      <c r="K787" s="378"/>
      <c r="L787" s="168"/>
    </row>
    <row r="788" spans="1:12" ht="18.75" customHeight="1">
      <c r="A788" s="123"/>
      <c r="B788" s="523"/>
      <c r="C788" s="539"/>
      <c r="D788" s="23" t="s">
        <v>402</v>
      </c>
      <c r="E788" s="377"/>
      <c r="F788" s="86"/>
      <c r="G788" s="86"/>
      <c r="H788" s="86"/>
      <c r="I788" s="378"/>
      <c r="J788" s="378"/>
      <c r="K788" s="378"/>
      <c r="L788" s="168"/>
    </row>
    <row r="789" spans="1:12" ht="18.75" customHeight="1">
      <c r="A789" s="123"/>
      <c r="B789" s="524"/>
      <c r="C789" s="540"/>
      <c r="D789" s="9" t="s">
        <v>403</v>
      </c>
      <c r="E789" s="379">
        <f>E785+E786+E787+E788</f>
        <v>0</v>
      </c>
      <c r="F789" s="86">
        <f>F785+F786+F787+F788</f>
        <v>66</v>
      </c>
      <c r="G789" s="86">
        <f>G785+G786+G787+G788</f>
        <v>0</v>
      </c>
      <c r="H789" s="379">
        <f>G789/F789*100</f>
        <v>0</v>
      </c>
      <c r="I789" s="378"/>
      <c r="J789" s="378"/>
      <c r="K789" s="378"/>
      <c r="L789" s="168"/>
    </row>
    <row r="790" spans="1:12" ht="15.75" customHeight="1">
      <c r="A790" s="123"/>
      <c r="B790" s="522" t="s">
        <v>140</v>
      </c>
      <c r="C790" s="501"/>
      <c r="D790" s="15" t="s">
        <v>399</v>
      </c>
      <c r="E790" s="381"/>
      <c r="F790" s="374"/>
      <c r="G790" s="374"/>
      <c r="H790" s="374"/>
      <c r="I790" s="118"/>
      <c r="J790" s="118"/>
      <c r="K790" s="118"/>
      <c r="L790" s="168"/>
    </row>
    <row r="791" spans="1:12" ht="15.75" customHeight="1">
      <c r="A791" s="123"/>
      <c r="B791" s="523"/>
      <c r="C791" s="539"/>
      <c r="D791" s="14" t="s">
        <v>400</v>
      </c>
      <c r="E791" s="382">
        <v>78.1</v>
      </c>
      <c r="F791" s="94">
        <v>125.3</v>
      </c>
      <c r="G791" s="94">
        <v>0</v>
      </c>
      <c r="H791" s="94">
        <f>G791/F791*100</f>
        <v>0</v>
      </c>
      <c r="I791" s="118"/>
      <c r="J791" s="118"/>
      <c r="K791" s="118"/>
      <c r="L791" s="168"/>
    </row>
    <row r="792" spans="1:12" ht="15.75" customHeight="1">
      <c r="A792" s="123"/>
      <c r="B792" s="523"/>
      <c r="C792" s="539"/>
      <c r="D792" s="14" t="s">
        <v>401</v>
      </c>
      <c r="E792" s="376"/>
      <c r="F792" s="199"/>
      <c r="G792" s="199"/>
      <c r="H792" s="199"/>
      <c r="I792" s="118"/>
      <c r="J792" s="118"/>
      <c r="K792" s="118"/>
      <c r="L792" s="168"/>
    </row>
    <row r="793" spans="1:12" ht="15.75" customHeight="1">
      <c r="A793" s="123"/>
      <c r="B793" s="523"/>
      <c r="C793" s="539"/>
      <c r="D793" s="23" t="s">
        <v>402</v>
      </c>
      <c r="E793" s="376"/>
      <c r="F793" s="374"/>
      <c r="G793" s="374"/>
      <c r="H793" s="374"/>
      <c r="I793" s="118"/>
      <c r="J793" s="118"/>
      <c r="K793" s="118"/>
      <c r="L793" s="168"/>
    </row>
    <row r="794" spans="1:12" ht="15.75" customHeight="1">
      <c r="A794" s="123"/>
      <c r="B794" s="524"/>
      <c r="C794" s="540"/>
      <c r="D794" s="9" t="s">
        <v>403</v>
      </c>
      <c r="E794" s="379">
        <f>E790+E791+E792+E793</f>
        <v>78.1</v>
      </c>
      <c r="F794" s="86">
        <f>F790+F791+F792+F793</f>
        <v>125.3</v>
      </c>
      <c r="G794" s="86">
        <f>G790+G791+G792+G793</f>
        <v>0</v>
      </c>
      <c r="H794" s="379">
        <f>H790+H791+H792+H793</f>
        <v>0</v>
      </c>
      <c r="I794" s="118"/>
      <c r="J794" s="118"/>
      <c r="K794" s="118"/>
      <c r="L794" s="168"/>
    </row>
    <row r="795" spans="1:12" ht="27.75" customHeight="1">
      <c r="A795" s="123"/>
      <c r="B795" s="496"/>
      <c r="C795" s="482"/>
      <c r="D795" s="47" t="s">
        <v>359</v>
      </c>
      <c r="E795" s="379">
        <f>E784+E789+E794</f>
        <v>78.1</v>
      </c>
      <c r="F795" s="86">
        <f>F784+F789+F794</f>
        <v>261.3</v>
      </c>
      <c r="G795" s="86">
        <f>G784+G789+G794</f>
        <v>0</v>
      </c>
      <c r="H795" s="86">
        <f>G795/F795*100</f>
        <v>0</v>
      </c>
      <c r="I795" s="118"/>
      <c r="J795" s="118"/>
      <c r="K795" s="118"/>
      <c r="L795" s="168"/>
    </row>
    <row r="796" spans="1:12" ht="15.75" customHeight="1">
      <c r="A796" s="123"/>
      <c r="B796" s="497"/>
      <c r="C796" s="483"/>
      <c r="D796" s="106" t="s">
        <v>399</v>
      </c>
      <c r="E796" s="379">
        <f aca="true" t="shared" si="14" ref="E796:G799">E780+E785+E790</f>
        <v>0</v>
      </c>
      <c r="F796" s="86">
        <f t="shared" si="14"/>
        <v>136</v>
      </c>
      <c r="G796" s="86">
        <f t="shared" si="14"/>
        <v>0</v>
      </c>
      <c r="H796" s="86">
        <f>G796/F796*100</f>
        <v>0</v>
      </c>
      <c r="I796" s="118"/>
      <c r="J796" s="118"/>
      <c r="K796" s="118"/>
      <c r="L796" s="168"/>
    </row>
    <row r="797" spans="1:12" ht="15.75" customHeight="1">
      <c r="A797" s="123"/>
      <c r="B797" s="497"/>
      <c r="C797" s="483"/>
      <c r="D797" s="91" t="s">
        <v>400</v>
      </c>
      <c r="E797" s="379">
        <f t="shared" si="14"/>
        <v>78.1</v>
      </c>
      <c r="F797" s="86">
        <f t="shared" si="14"/>
        <v>125.3</v>
      </c>
      <c r="G797" s="86">
        <f t="shared" si="14"/>
        <v>0</v>
      </c>
      <c r="H797" s="86">
        <f>G797/F797*100</f>
        <v>0</v>
      </c>
      <c r="I797" s="118"/>
      <c r="J797" s="118"/>
      <c r="K797" s="118"/>
      <c r="L797" s="168"/>
    </row>
    <row r="798" spans="1:12" ht="15.75" customHeight="1">
      <c r="A798" s="123"/>
      <c r="B798" s="497"/>
      <c r="C798" s="483"/>
      <c r="D798" s="91" t="s">
        <v>401</v>
      </c>
      <c r="E798" s="379">
        <f t="shared" si="14"/>
        <v>0</v>
      </c>
      <c r="F798" s="86">
        <f t="shared" si="14"/>
        <v>0</v>
      </c>
      <c r="G798" s="86">
        <f t="shared" si="14"/>
        <v>0</v>
      </c>
      <c r="H798" s="87" t="e">
        <f>G798/F798*100</f>
        <v>#DIV/0!</v>
      </c>
      <c r="I798" s="118"/>
      <c r="J798" s="118"/>
      <c r="K798" s="118"/>
      <c r="L798" s="168"/>
    </row>
    <row r="799" spans="1:12" ht="15.75" customHeight="1">
      <c r="A799" s="123"/>
      <c r="B799" s="498"/>
      <c r="C799" s="484"/>
      <c r="D799" s="91" t="s">
        <v>402</v>
      </c>
      <c r="E799" s="379">
        <f>E697+E702+E707+E712+E717+E722+E727+E732+E737+E742+E747+E752+E757+E762+E767+E772</f>
        <v>409</v>
      </c>
      <c r="F799" s="86">
        <f t="shared" si="14"/>
        <v>0</v>
      </c>
      <c r="G799" s="86">
        <f t="shared" si="14"/>
        <v>0</v>
      </c>
      <c r="H799" s="87" t="e">
        <f>G799/F799*100</f>
        <v>#DIV/0!</v>
      </c>
      <c r="I799" s="118"/>
      <c r="J799" s="118"/>
      <c r="K799" s="118"/>
      <c r="L799" s="168"/>
    </row>
    <row r="800" spans="1:12" ht="13.5" customHeight="1">
      <c r="A800" s="123"/>
      <c r="B800" s="479" t="s">
        <v>244</v>
      </c>
      <c r="C800" s="639"/>
      <c r="D800" s="639"/>
      <c r="E800" s="639"/>
      <c r="F800" s="639"/>
      <c r="G800" s="639"/>
      <c r="H800" s="639"/>
      <c r="I800" s="639"/>
      <c r="J800" s="639"/>
      <c r="K800" s="639"/>
      <c r="L800" s="640"/>
    </row>
    <row r="801" spans="1:12" ht="12.75">
      <c r="A801" s="123"/>
      <c r="B801" s="621" t="s">
        <v>120</v>
      </c>
      <c r="C801" s="571" t="s">
        <v>278</v>
      </c>
      <c r="D801" s="15" t="s">
        <v>399</v>
      </c>
      <c r="E801" s="37"/>
      <c r="F801" s="37"/>
      <c r="G801" s="37"/>
      <c r="H801" s="37"/>
      <c r="I801" s="118"/>
      <c r="J801" s="118"/>
      <c r="K801" s="118"/>
      <c r="L801" s="118"/>
    </row>
    <row r="802" spans="1:12" ht="12.75">
      <c r="A802" s="123"/>
      <c r="B802" s="530"/>
      <c r="C802" s="532"/>
      <c r="D802" s="14" t="s">
        <v>400</v>
      </c>
      <c r="E802" s="240">
        <v>3029.8</v>
      </c>
      <c r="F802" s="240">
        <v>3029.8</v>
      </c>
      <c r="G802" s="240">
        <v>1355.67</v>
      </c>
      <c r="H802" s="240">
        <f>G802/F802*100</f>
        <v>44.74453759324048</v>
      </c>
      <c r="I802" s="118"/>
      <c r="J802" s="118"/>
      <c r="K802" s="118"/>
      <c r="L802" s="118"/>
    </row>
    <row r="803" spans="1:12" ht="12.75">
      <c r="A803" s="123"/>
      <c r="B803" s="530"/>
      <c r="C803" s="532"/>
      <c r="D803" s="14" t="s">
        <v>401</v>
      </c>
      <c r="E803" s="240"/>
      <c r="F803" s="240"/>
      <c r="G803" s="240"/>
      <c r="H803" s="240"/>
      <c r="I803" s="118"/>
      <c r="J803" s="118"/>
      <c r="K803" s="118"/>
      <c r="L803" s="118"/>
    </row>
    <row r="804" spans="1:12" ht="12.75">
      <c r="A804" s="123"/>
      <c r="B804" s="530"/>
      <c r="C804" s="532"/>
      <c r="D804" s="23" t="s">
        <v>402</v>
      </c>
      <c r="E804" s="240"/>
      <c r="F804" s="240"/>
      <c r="G804" s="240"/>
      <c r="H804" s="240"/>
      <c r="I804" s="118"/>
      <c r="J804" s="118"/>
      <c r="K804" s="118"/>
      <c r="L804" s="118"/>
    </row>
    <row r="805" spans="1:12" ht="18.75" customHeight="1">
      <c r="A805" s="123"/>
      <c r="B805" s="531"/>
      <c r="C805" s="492"/>
      <c r="D805" s="9" t="s">
        <v>403</v>
      </c>
      <c r="E805" s="86">
        <f>SUM(E801:E804)</f>
        <v>3029.8</v>
      </c>
      <c r="F805" s="86">
        <f>SUM(F801:F804)</f>
        <v>3029.8</v>
      </c>
      <c r="G805" s="86">
        <f>SUM(G801:G804)</f>
        <v>1355.67</v>
      </c>
      <c r="H805" s="86">
        <f aca="true" t="shared" si="15" ref="H805:H810">G805/F805*100</f>
        <v>44.74453759324048</v>
      </c>
      <c r="I805" s="118"/>
      <c r="J805" s="118"/>
      <c r="K805" s="118"/>
      <c r="L805" s="118"/>
    </row>
    <row r="806" spans="1:12" ht="21.75" customHeight="1">
      <c r="A806" s="123"/>
      <c r="B806" s="201"/>
      <c r="C806" s="215"/>
      <c r="D806" s="9" t="s">
        <v>121</v>
      </c>
      <c r="E806" s="241">
        <f>E805+E774+E795</f>
        <v>8119.800000000001</v>
      </c>
      <c r="F806" s="241">
        <f>F805+F774+F795</f>
        <v>10725.386999999999</v>
      </c>
      <c r="G806" s="380">
        <f>G805+G774+G795</f>
        <v>4818.305</v>
      </c>
      <c r="H806" s="380">
        <f t="shared" si="15"/>
        <v>44.9242997012602</v>
      </c>
      <c r="I806" s="205"/>
      <c r="J806" s="118"/>
      <c r="K806" s="118"/>
      <c r="L806" s="118"/>
    </row>
    <row r="807" spans="1:12" ht="16.5" customHeight="1">
      <c r="A807" s="123"/>
      <c r="B807" s="155"/>
      <c r="C807" s="132"/>
      <c r="D807" s="17" t="s">
        <v>399</v>
      </c>
      <c r="E807" s="241">
        <f>E699+E704+E709+E714+E719+E724+E729+E734+E739+E744+E749+E754+E759+E764+E769+E801+E796</f>
        <v>493.1</v>
      </c>
      <c r="F807" s="241">
        <f>F699+F704+F709+F714+F719+F724+F729+F734+F739+F744+F749+F754+F759+F764+F769+F801+F796</f>
        <v>629.1</v>
      </c>
      <c r="G807" s="241">
        <f>G699+G704+G709+G714+G719+G724+G729+G734+G739+G744+G749+G754+G759+G764+G769+G801+G796</f>
        <v>350.57000000000005</v>
      </c>
      <c r="H807" s="380">
        <f t="shared" si="15"/>
        <v>55.72563980289302</v>
      </c>
      <c r="I807" s="378"/>
      <c r="J807" s="118"/>
      <c r="K807" s="118"/>
      <c r="L807" s="118"/>
    </row>
    <row r="808" spans="1:12" ht="14.25" customHeight="1">
      <c r="A808" s="123"/>
      <c r="B808" s="155"/>
      <c r="C808" s="132"/>
      <c r="D808" s="91" t="s">
        <v>400</v>
      </c>
      <c r="E808" s="241">
        <f>E700+E705+E710+E715+E720+E725+E730+E735+E740+E745+E750+E755+E760+E765+E802+E797</f>
        <v>6408.700000000001</v>
      </c>
      <c r="F808" s="241">
        <f>F700+F705+F710+F715+F720+F725+F730+F735+F740+F745+F750+F755+F760+F765+F802+F797</f>
        <v>6642.81</v>
      </c>
      <c r="G808" s="241">
        <f>G700+G705+G710+G715+G720+G725+G730+G735+G740+G745+G750+G755+G760+G765+G802+G797</f>
        <v>2816.95</v>
      </c>
      <c r="H808" s="380">
        <f t="shared" si="15"/>
        <v>42.40599987053671</v>
      </c>
      <c r="I808" s="118"/>
      <c r="J808" s="118"/>
      <c r="K808" s="118"/>
      <c r="L808" s="118"/>
    </row>
    <row r="809" spans="1:12" ht="15.75" customHeight="1">
      <c r="A809" s="123"/>
      <c r="B809" s="155"/>
      <c r="C809" s="132"/>
      <c r="D809" s="91" t="s">
        <v>401</v>
      </c>
      <c r="E809" s="241">
        <f>E701+E706+E711+E716+E721+E726+E731+E736+E741+E746+E751+E756+E761+E766+E771+E803+E798</f>
        <v>498.6</v>
      </c>
      <c r="F809" s="241">
        <f>F701+F706+F711+F716+F721+F726+F731+F736+F741+F746+F751+F756+F761+F766+F771+F803+F798</f>
        <v>2503.86</v>
      </c>
      <c r="G809" s="241">
        <f>G701+G706+G711+G716+G721+G726+G731+G736+G741+G746+G751+G756+G761+G766+G771+G803+G798</f>
        <v>1189.788</v>
      </c>
      <c r="H809" s="380">
        <f t="shared" si="15"/>
        <v>47.51815197335314</v>
      </c>
      <c r="I809" s="118"/>
      <c r="J809" s="118"/>
      <c r="K809" s="118"/>
      <c r="L809" s="118"/>
    </row>
    <row r="810" spans="1:12" ht="15" customHeight="1">
      <c r="A810" s="123"/>
      <c r="B810" s="155"/>
      <c r="C810" s="132"/>
      <c r="D810" s="9" t="s">
        <v>142</v>
      </c>
      <c r="E810" s="241">
        <f>E799+E804</f>
        <v>409</v>
      </c>
      <c r="F810" s="241">
        <f>F804+F778+F799</f>
        <v>639.217</v>
      </c>
      <c r="G810" s="241">
        <f>G804+G778+G799</f>
        <v>460.997</v>
      </c>
      <c r="H810" s="241">
        <f t="shared" si="15"/>
        <v>72.11901435662695</v>
      </c>
      <c r="I810" s="118"/>
      <c r="J810" s="118"/>
      <c r="K810" s="118"/>
      <c r="L810" s="118"/>
    </row>
    <row r="811" spans="1:12" ht="15" customHeight="1">
      <c r="A811" s="123"/>
      <c r="B811" s="156"/>
      <c r="C811" s="166"/>
      <c r="D811" s="550" t="s">
        <v>143</v>
      </c>
      <c r="E811" s="499"/>
      <c r="F811" s="499"/>
      <c r="G811" s="499"/>
      <c r="H811" s="499"/>
      <c r="I811" s="499"/>
      <c r="J811" s="499"/>
      <c r="K811" s="499"/>
      <c r="L811" s="500"/>
    </row>
    <row r="812" spans="1:12" ht="23.25" customHeight="1">
      <c r="A812" s="229">
        <v>18</v>
      </c>
      <c r="B812" s="636" t="s">
        <v>160</v>
      </c>
      <c r="C812" s="637"/>
      <c r="D812" s="638"/>
      <c r="E812" s="638"/>
      <c r="F812" s="638"/>
      <c r="G812" s="638"/>
      <c r="H812" s="638"/>
      <c r="I812" s="638"/>
      <c r="J812" s="638"/>
      <c r="K812" s="638"/>
      <c r="L812" s="638"/>
    </row>
    <row r="813" spans="1:12" ht="12.75">
      <c r="A813" s="216"/>
      <c r="B813" s="634" t="s">
        <v>245</v>
      </c>
      <c r="C813" s="635"/>
      <c r="D813" s="635"/>
      <c r="E813" s="635"/>
      <c r="F813" s="635"/>
      <c r="G813" s="635"/>
      <c r="H813" s="635"/>
      <c r="I813" s="635"/>
      <c r="J813" s="635"/>
      <c r="K813" s="635"/>
      <c r="L813" s="635"/>
    </row>
    <row r="814" spans="1:12" ht="24">
      <c r="A814" s="216"/>
      <c r="B814" s="388"/>
      <c r="C814" s="389"/>
      <c r="D814" s="9" t="s">
        <v>122</v>
      </c>
      <c r="E814" s="42">
        <v>0</v>
      </c>
      <c r="F814" s="42">
        <v>0</v>
      </c>
      <c r="G814" s="42">
        <v>0</v>
      </c>
      <c r="H814" s="43">
        <v>0</v>
      </c>
      <c r="I814" s="328"/>
      <c r="J814" s="328"/>
      <c r="K814" s="328"/>
      <c r="L814" s="328"/>
    </row>
    <row r="815" spans="1:12" ht="12.75">
      <c r="A815" s="216"/>
      <c r="B815" s="634" t="s">
        <v>246</v>
      </c>
      <c r="C815" s="635"/>
      <c r="D815" s="635"/>
      <c r="E815" s="635"/>
      <c r="F815" s="635"/>
      <c r="G815" s="635"/>
      <c r="H815" s="635"/>
      <c r="I815" s="635"/>
      <c r="J815" s="635"/>
      <c r="K815" s="635"/>
      <c r="L815" s="635"/>
    </row>
    <row r="816" spans="1:12" ht="24">
      <c r="A816" s="216"/>
      <c r="B816" s="388"/>
      <c r="C816" s="389"/>
      <c r="D816" s="9" t="s">
        <v>122</v>
      </c>
      <c r="E816" s="42">
        <v>0</v>
      </c>
      <c r="F816" s="42">
        <v>0</v>
      </c>
      <c r="G816" s="42">
        <v>0</v>
      </c>
      <c r="H816" s="43">
        <v>0</v>
      </c>
      <c r="I816" s="328"/>
      <c r="J816" s="328"/>
      <c r="K816" s="328"/>
      <c r="L816" s="328"/>
    </row>
    <row r="817" spans="1:12" ht="12.75">
      <c r="A817" s="216"/>
      <c r="B817" s="479" t="s">
        <v>247</v>
      </c>
      <c r="C817" s="639"/>
      <c r="D817" s="639"/>
      <c r="E817" s="639"/>
      <c r="F817" s="639"/>
      <c r="G817" s="639"/>
      <c r="H817" s="639"/>
      <c r="I817" s="639"/>
      <c r="J817" s="639"/>
      <c r="K817" s="639"/>
      <c r="L817" s="640"/>
    </row>
    <row r="818" spans="1:12" ht="24">
      <c r="A818" s="216"/>
      <c r="B818" s="388"/>
      <c r="C818" s="389"/>
      <c r="D818" s="9" t="s">
        <v>122</v>
      </c>
      <c r="E818" s="42">
        <v>0</v>
      </c>
      <c r="F818" s="42">
        <v>0</v>
      </c>
      <c r="G818" s="42">
        <v>0</v>
      </c>
      <c r="H818" s="43">
        <v>0</v>
      </c>
      <c r="I818" s="328"/>
      <c r="J818" s="328"/>
      <c r="K818" s="328"/>
      <c r="L818" s="328"/>
    </row>
    <row r="819" spans="1:12" ht="12.75">
      <c r="A819" s="216"/>
      <c r="B819" s="777" t="s">
        <v>248</v>
      </c>
      <c r="C819" s="615"/>
      <c r="D819" s="615"/>
      <c r="E819" s="615"/>
      <c r="F819" s="615"/>
      <c r="G819" s="615"/>
      <c r="H819" s="615"/>
      <c r="I819" s="615"/>
      <c r="J819" s="615"/>
      <c r="K819" s="615"/>
      <c r="L819" s="616"/>
    </row>
    <row r="820" spans="1:12" ht="24">
      <c r="A820" s="216"/>
      <c r="B820" s="388"/>
      <c r="C820" s="389"/>
      <c r="D820" s="9" t="s">
        <v>122</v>
      </c>
      <c r="E820" s="42">
        <v>0</v>
      </c>
      <c r="F820" s="42">
        <v>0</v>
      </c>
      <c r="G820" s="42">
        <v>0</v>
      </c>
      <c r="H820" s="43">
        <v>0</v>
      </c>
      <c r="I820" s="328"/>
      <c r="J820" s="328"/>
      <c r="K820" s="328"/>
      <c r="L820" s="328"/>
    </row>
    <row r="821" spans="1:12" ht="12.75">
      <c r="A821" s="216"/>
      <c r="B821" s="777" t="s">
        <v>249</v>
      </c>
      <c r="C821" s="615"/>
      <c r="D821" s="615"/>
      <c r="E821" s="615"/>
      <c r="F821" s="615"/>
      <c r="G821" s="615"/>
      <c r="H821" s="615"/>
      <c r="I821" s="615"/>
      <c r="J821" s="615"/>
      <c r="K821" s="615"/>
      <c r="L821" s="616"/>
    </row>
    <row r="822" spans="1:12" ht="24">
      <c r="A822" s="216"/>
      <c r="B822" s="390"/>
      <c r="C822" s="389"/>
      <c r="D822" s="9" t="s">
        <v>122</v>
      </c>
      <c r="E822" s="391">
        <v>0</v>
      </c>
      <c r="F822" s="42">
        <v>0</v>
      </c>
      <c r="G822" s="42">
        <v>0</v>
      </c>
      <c r="H822" s="42">
        <v>0</v>
      </c>
      <c r="I822" s="392"/>
      <c r="J822" s="389"/>
      <c r="K822" s="389"/>
      <c r="L822" s="389"/>
    </row>
    <row r="823" spans="1:12" ht="12.75">
      <c r="A823" s="216"/>
      <c r="B823" s="777" t="s">
        <v>250</v>
      </c>
      <c r="C823" s="615"/>
      <c r="D823" s="615"/>
      <c r="E823" s="615"/>
      <c r="F823" s="615"/>
      <c r="G823" s="615"/>
      <c r="H823" s="615"/>
      <c r="I823" s="615"/>
      <c r="J823" s="615"/>
      <c r="K823" s="615"/>
      <c r="L823" s="616"/>
    </row>
    <row r="824" spans="1:12" ht="12.75">
      <c r="A824" s="216"/>
      <c r="B824" s="621" t="s">
        <v>123</v>
      </c>
      <c r="C824" s="507" t="s">
        <v>21</v>
      </c>
      <c r="D824" s="15" t="s">
        <v>399</v>
      </c>
      <c r="E824" s="42"/>
      <c r="F824" s="42"/>
      <c r="G824" s="42"/>
      <c r="H824" s="43"/>
      <c r="I824" s="328"/>
      <c r="J824" s="328"/>
      <c r="K824" s="328"/>
      <c r="L824" s="328"/>
    </row>
    <row r="825" spans="1:12" ht="12.75">
      <c r="A825" s="216"/>
      <c r="B825" s="832"/>
      <c r="C825" s="508"/>
      <c r="D825" s="14" t="s">
        <v>400</v>
      </c>
      <c r="E825" s="40">
        <v>448.2</v>
      </c>
      <c r="F825" s="40">
        <v>452.9</v>
      </c>
      <c r="G825" s="37">
        <v>207.89</v>
      </c>
      <c r="H825" s="37">
        <f>G825/F825*100</f>
        <v>45.90196511371163</v>
      </c>
      <c r="I825" s="328"/>
      <c r="J825" s="328"/>
      <c r="K825" s="328"/>
      <c r="L825" s="328"/>
    </row>
    <row r="826" spans="1:12" ht="12.75">
      <c r="A826" s="216"/>
      <c r="B826" s="832"/>
      <c r="C826" s="508"/>
      <c r="D826" s="14" t="s">
        <v>401</v>
      </c>
      <c r="E826" s="42"/>
      <c r="F826" s="42"/>
      <c r="G826" s="42"/>
      <c r="H826" s="43"/>
      <c r="I826" s="328"/>
      <c r="J826" s="328"/>
      <c r="K826" s="328"/>
      <c r="L826" s="328"/>
    </row>
    <row r="827" spans="1:12" ht="15" customHeight="1">
      <c r="A827" s="216"/>
      <c r="B827" s="832"/>
      <c r="C827" s="508"/>
      <c r="D827" s="23" t="s">
        <v>402</v>
      </c>
      <c r="E827" s="42"/>
      <c r="F827" s="42"/>
      <c r="G827" s="42"/>
      <c r="H827" s="43"/>
      <c r="I827" s="328"/>
      <c r="J827" s="328"/>
      <c r="K827" s="328"/>
      <c r="L827" s="328"/>
    </row>
    <row r="828" spans="1:12" ht="21" customHeight="1">
      <c r="A828" s="216"/>
      <c r="B828" s="832"/>
      <c r="C828" s="508"/>
      <c r="D828" s="9" t="s">
        <v>403</v>
      </c>
      <c r="E828" s="393">
        <f>E824+E825+E826+E827</f>
        <v>448.2</v>
      </c>
      <c r="F828" s="393">
        <f>F824+F825+F826+F827</f>
        <v>452.9</v>
      </c>
      <c r="G828" s="395">
        <f>G824+G825+G826+G827</f>
        <v>207.89</v>
      </c>
      <c r="H828" s="395">
        <f>G828/F828*100</f>
        <v>45.90196511371163</v>
      </c>
      <c r="I828" s="72"/>
      <c r="J828" s="72"/>
      <c r="K828" s="72"/>
      <c r="L828" s="52"/>
    </row>
    <row r="829" spans="1:12" ht="21" customHeight="1">
      <c r="A829" s="216"/>
      <c r="B829" s="571" t="s">
        <v>376</v>
      </c>
      <c r="C829" s="323"/>
      <c r="D829" s="15" t="s">
        <v>399</v>
      </c>
      <c r="E829" s="396"/>
      <c r="F829" s="393"/>
      <c r="G829" s="394"/>
      <c r="H829" s="395"/>
      <c r="I829" s="72"/>
      <c r="J829" s="72"/>
      <c r="K829" s="72"/>
      <c r="L829" s="52"/>
    </row>
    <row r="830" spans="1:12" ht="21" customHeight="1">
      <c r="A830" s="216"/>
      <c r="B830" s="832"/>
      <c r="C830" s="323"/>
      <c r="D830" s="14" t="s">
        <v>400</v>
      </c>
      <c r="E830" s="396">
        <v>381.8</v>
      </c>
      <c r="F830" s="246">
        <v>381.8</v>
      </c>
      <c r="G830" s="247">
        <v>144.86</v>
      </c>
      <c r="H830" s="395">
        <f>G830/F830*100</f>
        <v>37.941330539549504</v>
      </c>
      <c r="I830" s="72"/>
      <c r="J830" s="72"/>
      <c r="K830" s="72"/>
      <c r="L830" s="52"/>
    </row>
    <row r="831" spans="1:12" ht="21" customHeight="1">
      <c r="A831" s="216"/>
      <c r="B831" s="832"/>
      <c r="C831" s="323"/>
      <c r="D831" s="14" t="s">
        <v>401</v>
      </c>
      <c r="E831" s="396"/>
      <c r="F831" s="393"/>
      <c r="G831" s="394"/>
      <c r="H831" s="395"/>
      <c r="I831" s="72"/>
      <c r="J831" s="72"/>
      <c r="K831" s="72"/>
      <c r="L831" s="52"/>
    </row>
    <row r="832" spans="1:12" ht="21" customHeight="1">
      <c r="A832" s="216"/>
      <c r="B832" s="832"/>
      <c r="C832" s="323"/>
      <c r="D832" s="23" t="s">
        <v>402</v>
      </c>
      <c r="E832" s="396"/>
      <c r="F832" s="393"/>
      <c r="G832" s="394"/>
      <c r="H832" s="395"/>
      <c r="I832" s="72"/>
      <c r="J832" s="72"/>
      <c r="K832" s="72"/>
      <c r="L832" s="52"/>
    </row>
    <row r="833" spans="1:12" ht="21" customHeight="1">
      <c r="A833" s="216"/>
      <c r="B833" s="836"/>
      <c r="C833" s="323"/>
      <c r="D833" s="9" t="s">
        <v>403</v>
      </c>
      <c r="E833" s="396">
        <f>E829+E830+E831+E832</f>
        <v>381.8</v>
      </c>
      <c r="F833" s="393">
        <f>F830</f>
        <v>381.8</v>
      </c>
      <c r="G833" s="395">
        <f>G830</f>
        <v>144.86</v>
      </c>
      <c r="H833" s="395">
        <f>G833/F833*100</f>
        <v>37.941330539549504</v>
      </c>
      <c r="I833" s="72"/>
      <c r="J833" s="72"/>
      <c r="K833" s="72"/>
      <c r="L833" s="52"/>
    </row>
    <row r="834" spans="1:12" ht="25.5" customHeight="1">
      <c r="A834" s="216"/>
      <c r="B834" s="44"/>
      <c r="C834" s="816"/>
      <c r="D834" s="9" t="s">
        <v>121</v>
      </c>
      <c r="E834" s="396">
        <f>E828+E833</f>
        <v>830</v>
      </c>
      <c r="F834" s="30">
        <f>F828+F833</f>
        <v>834.7</v>
      </c>
      <c r="G834" s="30">
        <f>G828+G833</f>
        <v>352.75</v>
      </c>
      <c r="H834" s="30">
        <f>G834/F834*100</f>
        <v>42.26069246435845</v>
      </c>
      <c r="I834" s="52"/>
      <c r="J834" s="52"/>
      <c r="K834" s="52"/>
      <c r="L834" s="52"/>
    </row>
    <row r="835" spans="1:12" ht="21" customHeight="1">
      <c r="A835" s="216"/>
      <c r="B835" s="1"/>
      <c r="C835" s="817"/>
      <c r="D835" s="17" t="s">
        <v>400</v>
      </c>
      <c r="E835" s="397">
        <f>E834</f>
        <v>830</v>
      </c>
      <c r="F835" s="59">
        <f>F834</f>
        <v>834.7</v>
      </c>
      <c r="G835" s="59">
        <f>G834</f>
        <v>352.75</v>
      </c>
      <c r="H835" s="59">
        <f>G835/F835*100</f>
        <v>42.26069246435845</v>
      </c>
      <c r="I835" s="52"/>
      <c r="J835" s="52"/>
      <c r="K835" s="52"/>
      <c r="L835" s="52"/>
    </row>
    <row r="836" spans="1:12" ht="24.75" customHeight="1">
      <c r="A836" s="229">
        <v>19</v>
      </c>
      <c r="B836" s="658" t="s">
        <v>197</v>
      </c>
      <c r="C836" s="839"/>
      <c r="D836" s="839"/>
      <c r="E836" s="839"/>
      <c r="F836" s="839"/>
      <c r="G836" s="839"/>
      <c r="H836" s="839"/>
      <c r="I836" s="839"/>
      <c r="J836" s="839"/>
      <c r="K836" s="839"/>
      <c r="L836" s="840"/>
    </row>
    <row r="837" spans="1:12" ht="12.75">
      <c r="A837" s="149"/>
      <c r="B837" s="837" t="s">
        <v>251</v>
      </c>
      <c r="C837" s="838"/>
      <c r="D837" s="838"/>
      <c r="E837" s="838"/>
      <c r="F837" s="838"/>
      <c r="G837" s="838"/>
      <c r="H837" s="838"/>
      <c r="I837" s="838"/>
      <c r="J837" s="838"/>
      <c r="K837" s="838"/>
      <c r="L837" s="838"/>
    </row>
    <row r="838" spans="1:12" ht="12.75">
      <c r="A838" s="149"/>
      <c r="B838" s="621" t="s">
        <v>198</v>
      </c>
      <c r="C838" s="571" t="s">
        <v>199</v>
      </c>
      <c r="D838" s="256" t="s">
        <v>399</v>
      </c>
      <c r="E838" s="28">
        <v>200</v>
      </c>
      <c r="F838" s="31">
        <v>200</v>
      </c>
      <c r="G838" s="34">
        <v>13.72</v>
      </c>
      <c r="H838" s="31">
        <f>G838/F838*100</f>
        <v>6.860000000000001</v>
      </c>
      <c r="I838" s="571" t="s">
        <v>204</v>
      </c>
      <c r="J838" s="571">
        <v>100</v>
      </c>
      <c r="K838" s="571">
        <v>19</v>
      </c>
      <c r="L838" s="587"/>
    </row>
    <row r="839" spans="1:12" ht="12.75">
      <c r="A839" s="149"/>
      <c r="B839" s="619"/>
      <c r="C839" s="491"/>
      <c r="D839" s="14" t="s">
        <v>400</v>
      </c>
      <c r="E839" s="34"/>
      <c r="F839" s="34"/>
      <c r="G839" s="34"/>
      <c r="H839" s="31"/>
      <c r="I839" s="541"/>
      <c r="J839" s="541"/>
      <c r="K839" s="541"/>
      <c r="L839" s="495"/>
    </row>
    <row r="840" spans="1:12" ht="12.75">
      <c r="A840" s="149"/>
      <c r="B840" s="619"/>
      <c r="C840" s="491"/>
      <c r="D840" s="14" t="s">
        <v>401</v>
      </c>
      <c r="E840" s="34"/>
      <c r="F840" s="34"/>
      <c r="G840" s="34"/>
      <c r="H840" s="31"/>
      <c r="I840" s="541"/>
      <c r="J840" s="541"/>
      <c r="K840" s="541"/>
      <c r="L840" s="495"/>
    </row>
    <row r="841" spans="1:12" ht="12.75">
      <c r="A841" s="149"/>
      <c r="B841" s="619"/>
      <c r="C841" s="491"/>
      <c r="D841" s="14" t="s">
        <v>402</v>
      </c>
      <c r="E841" s="34"/>
      <c r="F841" s="34"/>
      <c r="G841" s="34"/>
      <c r="H841" s="31"/>
      <c r="I841" s="835"/>
      <c r="J841" s="529"/>
      <c r="K841" s="529"/>
      <c r="L841" s="494"/>
    </row>
    <row r="842" spans="1:12" ht="31.5" customHeight="1">
      <c r="A842" s="149"/>
      <c r="B842" s="619"/>
      <c r="C842" s="491"/>
      <c r="D842" s="9"/>
      <c r="E842" s="235"/>
      <c r="F842" s="59"/>
      <c r="G842" s="257"/>
      <c r="H842" s="59"/>
      <c r="I842" s="571" t="s">
        <v>258</v>
      </c>
      <c r="J842" s="571">
        <v>95</v>
      </c>
      <c r="K842" s="571">
        <v>96</v>
      </c>
      <c r="L842" s="587"/>
    </row>
    <row r="843" spans="1:12" ht="12.75" customHeight="1">
      <c r="A843" s="149"/>
      <c r="B843" s="848"/>
      <c r="C843" s="833"/>
      <c r="D843" s="256"/>
      <c r="E843" s="28"/>
      <c r="F843" s="28"/>
      <c r="G843" s="34"/>
      <c r="H843" s="31"/>
      <c r="I843" s="533"/>
      <c r="J843" s="541"/>
      <c r="K843" s="541"/>
      <c r="L843" s="495"/>
    </row>
    <row r="844" spans="1:12" ht="13.5" customHeight="1">
      <c r="A844" s="149"/>
      <c r="B844" s="848"/>
      <c r="C844" s="833"/>
      <c r="D844" s="14"/>
      <c r="E844" s="34"/>
      <c r="F844" s="34"/>
      <c r="G844" s="34"/>
      <c r="H844" s="31"/>
      <c r="I844" s="533"/>
      <c r="J844" s="541"/>
      <c r="K844" s="541"/>
      <c r="L844" s="495"/>
    </row>
    <row r="845" spans="1:12" ht="13.5" customHeight="1">
      <c r="A845" s="149"/>
      <c r="B845" s="848"/>
      <c r="C845" s="833"/>
      <c r="D845" s="14"/>
      <c r="E845" s="34"/>
      <c r="F845" s="34"/>
      <c r="G845" s="34"/>
      <c r="H845" s="31"/>
      <c r="I845" s="534"/>
      <c r="J845" s="529"/>
      <c r="K845" s="529"/>
      <c r="L845" s="494"/>
    </row>
    <row r="846" spans="1:12" ht="13.5" customHeight="1">
      <c r="A846" s="149"/>
      <c r="B846" s="848"/>
      <c r="C846" s="833"/>
      <c r="D846" s="14"/>
      <c r="E846" s="34"/>
      <c r="F846" s="34"/>
      <c r="G846" s="34"/>
      <c r="H846" s="31"/>
      <c r="I846" s="571" t="s">
        <v>259</v>
      </c>
      <c r="J846" s="571">
        <v>2</v>
      </c>
      <c r="K846" s="571">
        <v>2.1</v>
      </c>
      <c r="L846" s="587"/>
    </row>
    <row r="847" spans="1:12" ht="19.5" customHeight="1">
      <c r="A847" s="149"/>
      <c r="B847" s="848"/>
      <c r="C847" s="833"/>
      <c r="D847" s="9"/>
      <c r="E847" s="235"/>
      <c r="F847" s="235"/>
      <c r="G847" s="60"/>
      <c r="H847" s="59"/>
      <c r="I847" s="533"/>
      <c r="J847" s="541"/>
      <c r="K847" s="541"/>
      <c r="L847" s="495"/>
    </row>
    <row r="848" spans="1:12" ht="23.25" customHeight="1">
      <c r="A848" s="149"/>
      <c r="B848" s="848"/>
      <c r="C848" s="833"/>
      <c r="D848" s="9" t="s">
        <v>359</v>
      </c>
      <c r="E848" s="59">
        <f>E838+E839+E840+E841</f>
        <v>200</v>
      </c>
      <c r="F848" s="59">
        <f>F838+F839+F840+F841</f>
        <v>200</v>
      </c>
      <c r="G848" s="59">
        <f>G838+G839+G840+G841</f>
        <v>13.72</v>
      </c>
      <c r="H848" s="59">
        <f>G848/F848*100</f>
        <v>6.860000000000001</v>
      </c>
      <c r="I848" s="534"/>
      <c r="J848" s="529"/>
      <c r="K848" s="529"/>
      <c r="L848" s="494"/>
    </row>
    <row r="849" spans="1:12" ht="48" customHeight="1">
      <c r="A849" s="149"/>
      <c r="B849" s="849"/>
      <c r="C849" s="834"/>
      <c r="D849" s="9" t="s">
        <v>399</v>
      </c>
      <c r="E849" s="258">
        <f>E838+E843</f>
        <v>200</v>
      </c>
      <c r="F849" s="259">
        <f>F838+F843</f>
        <v>200</v>
      </c>
      <c r="G849" s="259">
        <f>G838+G843</f>
        <v>13.72</v>
      </c>
      <c r="H849" s="59">
        <f>G849/F849*100</f>
        <v>6.860000000000001</v>
      </c>
      <c r="I849" s="6" t="s">
        <v>266</v>
      </c>
      <c r="J849" s="6">
        <v>80</v>
      </c>
      <c r="K849" s="6">
        <v>80</v>
      </c>
      <c r="L849" s="89"/>
    </row>
    <row r="850" spans="1:12" ht="14.25" customHeight="1">
      <c r="A850" s="149"/>
      <c r="B850" s="837" t="s">
        <v>200</v>
      </c>
      <c r="C850" s="838"/>
      <c r="D850" s="838"/>
      <c r="E850" s="838"/>
      <c r="F850" s="838"/>
      <c r="G850" s="838"/>
      <c r="H850" s="838"/>
      <c r="I850" s="838"/>
      <c r="J850" s="838"/>
      <c r="K850" s="838"/>
      <c r="L850" s="838"/>
    </row>
    <row r="851" spans="1:12" ht="20.25" customHeight="1">
      <c r="A851" s="149"/>
      <c r="B851" s="486" t="s">
        <v>201</v>
      </c>
      <c r="C851" s="571" t="s">
        <v>202</v>
      </c>
      <c r="D851" s="256" t="s">
        <v>399</v>
      </c>
      <c r="E851" s="258">
        <v>100</v>
      </c>
      <c r="F851" s="258">
        <v>129.6</v>
      </c>
      <c r="G851" s="258">
        <v>129.6</v>
      </c>
      <c r="H851" s="59">
        <f>G851/F851*100</f>
        <v>100</v>
      </c>
      <c r="I851" s="571" t="s">
        <v>205</v>
      </c>
      <c r="J851" s="571">
        <v>1.032</v>
      </c>
      <c r="K851" s="571">
        <v>0.95</v>
      </c>
      <c r="L851" s="587"/>
    </row>
    <row r="852" spans="1:12" ht="15.75" customHeight="1">
      <c r="A852" s="149"/>
      <c r="B852" s="489"/>
      <c r="C852" s="579"/>
      <c r="D852" s="14" t="s">
        <v>400</v>
      </c>
      <c r="E852" s="258"/>
      <c r="F852" s="259"/>
      <c r="G852" s="259"/>
      <c r="H852" s="59"/>
      <c r="I852" s="529"/>
      <c r="J852" s="529"/>
      <c r="K852" s="529"/>
      <c r="L852" s="494"/>
    </row>
    <row r="853" spans="1:12" ht="17.25" customHeight="1">
      <c r="A853" s="149"/>
      <c r="B853" s="489"/>
      <c r="C853" s="579"/>
      <c r="D853" s="14" t="s">
        <v>401</v>
      </c>
      <c r="E853" s="258"/>
      <c r="F853" s="259"/>
      <c r="G853" s="259"/>
      <c r="H853" s="59"/>
      <c r="I853" s="571" t="s">
        <v>265</v>
      </c>
      <c r="J853" s="571">
        <v>70</v>
      </c>
      <c r="K853" s="571">
        <v>75</v>
      </c>
      <c r="L853" s="587"/>
    </row>
    <row r="854" spans="1:12" ht="16.5" customHeight="1">
      <c r="A854" s="149"/>
      <c r="B854" s="489"/>
      <c r="C854" s="579"/>
      <c r="D854" s="14" t="s">
        <v>402</v>
      </c>
      <c r="E854" s="258"/>
      <c r="F854" s="259"/>
      <c r="G854" s="259"/>
      <c r="H854" s="59"/>
      <c r="I854" s="541"/>
      <c r="J854" s="541"/>
      <c r="K854" s="541"/>
      <c r="L854" s="495"/>
    </row>
    <row r="855" spans="1:12" ht="23.25" customHeight="1">
      <c r="A855" s="149"/>
      <c r="B855" s="489"/>
      <c r="C855" s="579"/>
      <c r="D855" s="9" t="s">
        <v>359</v>
      </c>
      <c r="E855" s="59">
        <f>E851+E852+E853+E854</f>
        <v>100</v>
      </c>
      <c r="F855" s="59">
        <f>F851+F852+F853+F854</f>
        <v>129.6</v>
      </c>
      <c r="G855" s="59">
        <f>G851+G852+G853+G854</f>
        <v>129.6</v>
      </c>
      <c r="H855" s="59">
        <f>G855/F855*100</f>
        <v>100</v>
      </c>
      <c r="I855" s="541"/>
      <c r="J855" s="541"/>
      <c r="K855" s="541"/>
      <c r="L855" s="495"/>
    </row>
    <row r="856" spans="1:12" ht="38.25" customHeight="1">
      <c r="A856" s="149"/>
      <c r="B856" s="490"/>
      <c r="C856" s="575"/>
      <c r="D856" s="9" t="s">
        <v>399</v>
      </c>
      <c r="E856" s="258">
        <f>E851</f>
        <v>100</v>
      </c>
      <c r="F856" s="258">
        <f>F851</f>
        <v>129.6</v>
      </c>
      <c r="G856" s="258">
        <f>G851</f>
        <v>129.6</v>
      </c>
      <c r="H856" s="59">
        <f>G856/F856*100</f>
        <v>100</v>
      </c>
      <c r="I856" s="529"/>
      <c r="J856" s="529"/>
      <c r="K856" s="529"/>
      <c r="L856" s="494"/>
    </row>
    <row r="857" spans="1:12" ht="13.5" customHeight="1">
      <c r="A857" s="149"/>
      <c r="B857" s="479" t="s">
        <v>203</v>
      </c>
      <c r="C857" s="601"/>
      <c r="D857" s="601"/>
      <c r="E857" s="601"/>
      <c r="F857" s="601"/>
      <c r="G857" s="601"/>
      <c r="H857" s="601"/>
      <c r="I857" s="601"/>
      <c r="J857" s="601"/>
      <c r="K857" s="601"/>
      <c r="L857" s="602"/>
    </row>
    <row r="858" spans="1:12" ht="21" customHeight="1">
      <c r="A858" s="149"/>
      <c r="B858" s="621" t="s">
        <v>324</v>
      </c>
      <c r="C858" s="571" t="s">
        <v>269</v>
      </c>
      <c r="D858" s="256" t="s">
        <v>399</v>
      </c>
      <c r="E858" s="34">
        <v>3454.24</v>
      </c>
      <c r="F858" s="34">
        <v>3517.29</v>
      </c>
      <c r="G858" s="34">
        <v>2016.27</v>
      </c>
      <c r="H858" s="31">
        <f>G858/F858*100</f>
        <v>57.32453110207006</v>
      </c>
      <c r="I858" s="571" t="s">
        <v>206</v>
      </c>
      <c r="J858" s="571">
        <v>90</v>
      </c>
      <c r="K858" s="846">
        <v>92</v>
      </c>
      <c r="L858" s="571"/>
    </row>
    <row r="859" spans="1:12" ht="18.75" customHeight="1">
      <c r="A859" s="149"/>
      <c r="B859" s="583"/>
      <c r="C859" s="541"/>
      <c r="D859" s="14" t="s">
        <v>400</v>
      </c>
      <c r="E859" s="34"/>
      <c r="F859" s="34"/>
      <c r="G859" s="34"/>
      <c r="H859" s="34"/>
      <c r="I859" s="541"/>
      <c r="J859" s="541"/>
      <c r="K859" s="847"/>
      <c r="L859" s="541"/>
    </row>
    <row r="860" spans="1:12" ht="21.75" customHeight="1">
      <c r="A860" s="149"/>
      <c r="B860" s="583"/>
      <c r="C860" s="541"/>
      <c r="D860" s="14" t="s">
        <v>401</v>
      </c>
      <c r="E860" s="34"/>
      <c r="F860" s="34"/>
      <c r="G860" s="34"/>
      <c r="H860" s="34"/>
      <c r="I860" s="541"/>
      <c r="J860" s="541"/>
      <c r="K860" s="847"/>
      <c r="L860" s="541"/>
    </row>
    <row r="861" spans="1:12" ht="16.5" customHeight="1">
      <c r="A861" s="149"/>
      <c r="B861" s="583"/>
      <c r="C861" s="541"/>
      <c r="D861" s="14" t="s">
        <v>402</v>
      </c>
      <c r="E861" s="34"/>
      <c r="F861" s="34"/>
      <c r="G861" s="34"/>
      <c r="H861" s="34"/>
      <c r="I861" s="578"/>
      <c r="J861" s="578"/>
      <c r="K861" s="578"/>
      <c r="L861" s="578"/>
    </row>
    <row r="862" spans="1:12" ht="16.5" customHeight="1">
      <c r="A862" s="149"/>
      <c r="B862" s="583"/>
      <c r="C862" s="541"/>
      <c r="D862" s="9" t="s">
        <v>403</v>
      </c>
      <c r="E862" s="60">
        <f>E858+E859+E860+E861</f>
        <v>3454.24</v>
      </c>
      <c r="F862" s="60">
        <f>F858+F859+F860+F861</f>
        <v>3517.29</v>
      </c>
      <c r="G862" s="60">
        <f>G858+G859+G860+G861</f>
        <v>2016.27</v>
      </c>
      <c r="H862" s="257">
        <f aca="true" t="shared" si="16" ref="H862:H868">G862/F862*100</f>
        <v>57.32453110207006</v>
      </c>
      <c r="I862" s="572"/>
      <c r="J862" s="572"/>
      <c r="K862" s="572"/>
      <c r="L862" s="572"/>
    </row>
    <row r="863" spans="1:12" ht="24.75" customHeight="1">
      <c r="A863" s="149"/>
      <c r="B863" s="583"/>
      <c r="C863" s="841"/>
      <c r="D863" s="9" t="s">
        <v>359</v>
      </c>
      <c r="E863" s="36">
        <f>E862</f>
        <v>3454.24</v>
      </c>
      <c r="F863" s="36">
        <f>F862</f>
        <v>3517.29</v>
      </c>
      <c r="G863" s="36">
        <f>G862</f>
        <v>2016.27</v>
      </c>
      <c r="H863" s="30">
        <f t="shared" si="16"/>
        <v>57.32453110207006</v>
      </c>
      <c r="I863" s="571" t="s">
        <v>221</v>
      </c>
      <c r="J863" s="505" t="s">
        <v>207</v>
      </c>
      <c r="K863" s="505" t="s">
        <v>208</v>
      </c>
      <c r="L863" s="571"/>
    </row>
    <row r="864" spans="1:12" ht="21" customHeight="1">
      <c r="A864" s="149"/>
      <c r="B864" s="583"/>
      <c r="C864" s="841"/>
      <c r="D864" s="9" t="s">
        <v>399</v>
      </c>
      <c r="E864" s="60">
        <f aca="true" t="shared" si="17" ref="E864:G865">E858</f>
        <v>3454.24</v>
      </c>
      <c r="F864" s="60">
        <f t="shared" si="17"/>
        <v>3517.29</v>
      </c>
      <c r="G864" s="60">
        <f t="shared" si="17"/>
        <v>2016.27</v>
      </c>
      <c r="H864" s="59">
        <f t="shared" si="16"/>
        <v>57.32453110207006</v>
      </c>
      <c r="I864" s="572"/>
      <c r="J864" s="493"/>
      <c r="K864" s="493"/>
      <c r="L864" s="572"/>
    </row>
    <row r="865" spans="1:12" ht="18" customHeight="1">
      <c r="A865" s="149"/>
      <c r="B865" s="583"/>
      <c r="C865" s="841"/>
      <c r="D865" s="9" t="s">
        <v>400</v>
      </c>
      <c r="E865" s="60">
        <f t="shared" si="17"/>
        <v>0</v>
      </c>
      <c r="F865" s="60">
        <f t="shared" si="17"/>
        <v>0</v>
      </c>
      <c r="G865" s="60">
        <f t="shared" si="17"/>
        <v>0</v>
      </c>
      <c r="H865" s="59" t="e">
        <f t="shared" si="16"/>
        <v>#DIV/0!</v>
      </c>
      <c r="I865" s="571" t="s">
        <v>209</v>
      </c>
      <c r="J865" s="571" t="s">
        <v>207</v>
      </c>
      <c r="K865" s="571" t="s">
        <v>208</v>
      </c>
      <c r="L865" s="571"/>
    </row>
    <row r="866" spans="1:12" ht="26.25" customHeight="1">
      <c r="A866" s="149"/>
      <c r="B866" s="583"/>
      <c r="C866" s="585"/>
      <c r="D866" s="9" t="s">
        <v>121</v>
      </c>
      <c r="E866" s="30">
        <f aca="true" t="shared" si="18" ref="E866:G867">E863+E848+E855</f>
        <v>3754.24</v>
      </c>
      <c r="F866" s="30">
        <f t="shared" si="18"/>
        <v>3846.89</v>
      </c>
      <c r="G866" s="30">
        <f t="shared" si="18"/>
        <v>2159.59</v>
      </c>
      <c r="H866" s="30">
        <f t="shared" si="16"/>
        <v>56.13859507290305</v>
      </c>
      <c r="I866" s="578"/>
      <c r="J866" s="583"/>
      <c r="K866" s="583"/>
      <c r="L866" s="583"/>
    </row>
    <row r="867" spans="1:12" ht="22.5" customHeight="1">
      <c r="A867" s="149"/>
      <c r="B867" s="583"/>
      <c r="C867" s="585"/>
      <c r="D867" s="9" t="s">
        <v>399</v>
      </c>
      <c r="E867" s="59">
        <f t="shared" si="18"/>
        <v>3754.24</v>
      </c>
      <c r="F867" s="59">
        <f t="shared" si="18"/>
        <v>3846.89</v>
      </c>
      <c r="G867" s="59">
        <f t="shared" si="18"/>
        <v>2159.59</v>
      </c>
      <c r="H867" s="59">
        <f t="shared" si="16"/>
        <v>56.13859507290305</v>
      </c>
      <c r="I867" s="572"/>
      <c r="J867" s="574"/>
      <c r="K867" s="574"/>
      <c r="L867" s="574"/>
    </row>
    <row r="868" spans="1:12" ht="15" customHeight="1">
      <c r="A868" s="149"/>
      <c r="B868" s="583"/>
      <c r="C868" s="585"/>
      <c r="D868" s="47" t="s">
        <v>400</v>
      </c>
      <c r="E868" s="255">
        <f>E865+E852</f>
        <v>0</v>
      </c>
      <c r="F868" s="255">
        <f>F865+F852</f>
        <v>0</v>
      </c>
      <c r="G868" s="255">
        <f>G865+G852</f>
        <v>0</v>
      </c>
      <c r="H868" s="255" t="e">
        <f t="shared" si="16"/>
        <v>#DIV/0!</v>
      </c>
      <c r="I868" s="571" t="s">
        <v>210</v>
      </c>
      <c r="J868" s="571">
        <v>6</v>
      </c>
      <c r="K868" s="571">
        <v>0</v>
      </c>
      <c r="L868" s="519"/>
    </row>
    <row r="869" spans="1:12" ht="15" customHeight="1">
      <c r="A869" s="149"/>
      <c r="B869" s="583"/>
      <c r="C869" s="585"/>
      <c r="D869" s="767"/>
      <c r="E869" s="516"/>
      <c r="F869" s="516"/>
      <c r="G869" s="516"/>
      <c r="H869" s="516"/>
      <c r="I869" s="586"/>
      <c r="J869" s="529"/>
      <c r="K869" s="529"/>
      <c r="L869" s="521"/>
    </row>
    <row r="870" spans="1:12" ht="15" customHeight="1">
      <c r="A870" s="149"/>
      <c r="B870" s="583"/>
      <c r="C870" s="585"/>
      <c r="D870" s="842"/>
      <c r="E870" s="517"/>
      <c r="F870" s="517"/>
      <c r="G870" s="517"/>
      <c r="H870" s="517"/>
      <c r="I870" s="571" t="s">
        <v>211</v>
      </c>
      <c r="J870" s="571">
        <v>0</v>
      </c>
      <c r="K870" s="571">
        <v>0</v>
      </c>
      <c r="L870" s="519"/>
    </row>
    <row r="871" spans="1:12" ht="15" customHeight="1">
      <c r="A871" s="149"/>
      <c r="B871" s="583"/>
      <c r="C871" s="585"/>
      <c r="D871" s="842"/>
      <c r="E871" s="517"/>
      <c r="F871" s="517"/>
      <c r="G871" s="517"/>
      <c r="H871" s="517"/>
      <c r="I871" s="529"/>
      <c r="J871" s="529"/>
      <c r="K871" s="529"/>
      <c r="L871" s="521"/>
    </row>
    <row r="872" spans="1:12" ht="15" customHeight="1">
      <c r="A872" s="149"/>
      <c r="B872" s="583"/>
      <c r="C872" s="585"/>
      <c r="D872" s="842"/>
      <c r="E872" s="517"/>
      <c r="F872" s="517"/>
      <c r="G872" s="517"/>
      <c r="H872" s="517"/>
      <c r="I872" s="522" t="s">
        <v>212</v>
      </c>
      <c r="J872" s="571">
        <v>30.3</v>
      </c>
      <c r="K872" s="571">
        <v>0</v>
      </c>
      <c r="L872" s="519"/>
    </row>
    <row r="873" spans="1:12" ht="15" customHeight="1">
      <c r="A873" s="149"/>
      <c r="B873" s="583"/>
      <c r="C873" s="585"/>
      <c r="D873" s="842"/>
      <c r="E873" s="517"/>
      <c r="F873" s="517"/>
      <c r="G873" s="517"/>
      <c r="H873" s="517"/>
      <c r="I873" s="523"/>
      <c r="J873" s="541"/>
      <c r="K873" s="541"/>
      <c r="L873" s="520"/>
    </row>
    <row r="874" spans="1:12" ht="15" customHeight="1">
      <c r="A874" s="149"/>
      <c r="B874" s="583"/>
      <c r="C874" s="585"/>
      <c r="D874" s="842"/>
      <c r="E874" s="517"/>
      <c r="F874" s="517"/>
      <c r="G874" s="517"/>
      <c r="H874" s="517"/>
      <c r="I874" s="524"/>
      <c r="J874" s="529"/>
      <c r="K874" s="529"/>
      <c r="L874" s="521"/>
    </row>
    <row r="875" spans="1:12" ht="21" customHeight="1">
      <c r="A875" s="149"/>
      <c r="B875" s="583"/>
      <c r="C875" s="585"/>
      <c r="D875" s="842"/>
      <c r="E875" s="517"/>
      <c r="F875" s="517"/>
      <c r="G875" s="517"/>
      <c r="H875" s="517"/>
      <c r="I875" s="571" t="s">
        <v>213</v>
      </c>
      <c r="J875" s="571">
        <v>7.66</v>
      </c>
      <c r="K875" s="571">
        <v>0</v>
      </c>
      <c r="L875" s="519"/>
    </row>
    <row r="876" spans="1:12" ht="21" customHeight="1">
      <c r="A876" s="149"/>
      <c r="B876" s="583"/>
      <c r="C876" s="585"/>
      <c r="D876" s="842"/>
      <c r="E876" s="517"/>
      <c r="F876" s="517"/>
      <c r="G876" s="517"/>
      <c r="H876" s="517"/>
      <c r="I876" s="578"/>
      <c r="J876" s="541"/>
      <c r="K876" s="541"/>
      <c r="L876" s="520"/>
    </row>
    <row r="877" spans="1:12" ht="21" customHeight="1">
      <c r="A877" s="149"/>
      <c r="B877" s="574"/>
      <c r="C877" s="586"/>
      <c r="D877" s="812"/>
      <c r="E877" s="518"/>
      <c r="F877" s="518"/>
      <c r="G877" s="518"/>
      <c r="H877" s="518"/>
      <c r="I877" s="572"/>
      <c r="J877" s="529"/>
      <c r="K877" s="529"/>
      <c r="L877" s="521"/>
    </row>
    <row r="878" spans="1:12" ht="24.75" customHeight="1">
      <c r="A878" s="230">
        <v>20</v>
      </c>
      <c r="B878" s="634" t="s">
        <v>57</v>
      </c>
      <c r="C878" s="829"/>
      <c r="D878" s="829"/>
      <c r="E878" s="829"/>
      <c r="F878" s="829"/>
      <c r="G878" s="829"/>
      <c r="H878" s="829"/>
      <c r="I878" s="829"/>
      <c r="J878" s="829"/>
      <c r="K878" s="829"/>
      <c r="L878" s="829"/>
    </row>
    <row r="879" spans="1:12" ht="25.5" customHeight="1">
      <c r="A879" s="149"/>
      <c r="B879" s="201"/>
      <c r="C879" s="217"/>
      <c r="D879" s="9" t="s">
        <v>121</v>
      </c>
      <c r="E879" s="59">
        <v>0</v>
      </c>
      <c r="F879" s="59">
        <v>0</v>
      </c>
      <c r="G879" s="59">
        <v>0</v>
      </c>
      <c r="H879" s="59">
        <v>0</v>
      </c>
      <c r="I879" s="218"/>
      <c r="J879" s="218"/>
      <c r="K879" s="218"/>
      <c r="L879" s="218"/>
    </row>
    <row r="880" spans="1:12" ht="15" customHeight="1">
      <c r="A880" s="149"/>
      <c r="B880" s="155"/>
      <c r="C880" s="131"/>
      <c r="D880" s="9" t="s">
        <v>399</v>
      </c>
      <c r="E880" s="59"/>
      <c r="F880" s="59"/>
      <c r="G880" s="60"/>
      <c r="H880" s="59"/>
      <c r="I880" s="218"/>
      <c r="J880" s="218"/>
      <c r="K880" s="218"/>
      <c r="L880" s="218"/>
    </row>
    <row r="881" spans="1:12" ht="15" customHeight="1">
      <c r="A881" s="149"/>
      <c r="B881" s="155"/>
      <c r="C881" s="131"/>
      <c r="D881" s="47" t="s">
        <v>400</v>
      </c>
      <c r="E881" s="59"/>
      <c r="F881" s="59"/>
      <c r="G881" s="60"/>
      <c r="H881" s="59"/>
      <c r="I881" s="218"/>
      <c r="J881" s="218"/>
      <c r="K881" s="218"/>
      <c r="L881" s="218"/>
    </row>
    <row r="882" spans="1:12" ht="15" customHeight="1">
      <c r="A882" s="149"/>
      <c r="B882" s="155"/>
      <c r="C882" s="131"/>
      <c r="D882" s="9" t="s">
        <v>401</v>
      </c>
      <c r="E882" s="59"/>
      <c r="F882" s="59"/>
      <c r="G882" s="60"/>
      <c r="H882" s="59"/>
      <c r="I882" s="218"/>
      <c r="J882" s="218"/>
      <c r="K882" s="218"/>
      <c r="L882" s="218"/>
    </row>
    <row r="883" spans="1:12" ht="15" customHeight="1" thickBot="1">
      <c r="A883" s="149"/>
      <c r="B883" s="219"/>
      <c r="C883" s="220"/>
      <c r="D883" s="112" t="s">
        <v>402</v>
      </c>
      <c r="E883" s="113"/>
      <c r="F883" s="113"/>
      <c r="G883" s="114"/>
      <c r="H883" s="113"/>
      <c r="I883" s="221"/>
      <c r="J883" s="221"/>
      <c r="K883" s="221"/>
      <c r="L883" s="221"/>
    </row>
    <row r="884" spans="1:12" ht="19.5" customHeight="1" thickTop="1">
      <c r="A884" s="149"/>
      <c r="B884" s="827" t="s">
        <v>326</v>
      </c>
      <c r="C884" s="828"/>
      <c r="D884" s="828"/>
      <c r="E884" s="425">
        <f>E11+E34+E63+E109+E124+E211+E256+E286+E299+E390+E457+E501+E625+E636+E655+E689+E806+E834+E866</f>
        <v>531692.46</v>
      </c>
      <c r="F884" s="425">
        <f>F11+F34+F63+F109+F124+F211+F256+F286+F299+F390+F457+F501+F625+F636+F655+F689+F806+F834+F866</f>
        <v>558507.6279999999</v>
      </c>
      <c r="G884" s="425">
        <f>G11+G34+G63+G109+G124+G211+G256+G286+G299+G390+G457+G501+G625+G636+G655+G689+G806+G834+G866</f>
        <v>244911.96399999998</v>
      </c>
      <c r="H884" s="426">
        <f>G884/F884*100</f>
        <v>43.851140382276036</v>
      </c>
      <c r="I884" s="427"/>
      <c r="J884" s="427"/>
      <c r="K884" s="427"/>
      <c r="L884" s="427"/>
    </row>
    <row r="885" spans="1:12" ht="19.5" customHeight="1">
      <c r="A885" s="149"/>
      <c r="B885" s="825" t="s">
        <v>399</v>
      </c>
      <c r="C885" s="826"/>
      <c r="D885" s="826"/>
      <c r="E885" s="428">
        <f>E12+E35+E65+E110+E126+E212+E257+E287+E300+E391+E458+E502+E626+E637+E656+E690+E807+E867</f>
        <v>292767.66</v>
      </c>
      <c r="F885" s="428">
        <f>F12+F35+F65+F110+F126+F212+F257+F287+F300+F391+F458+F502+F626+F637+F656+F690+F807+F867</f>
        <v>301770.62100000004</v>
      </c>
      <c r="G885" s="428">
        <f>G12+G35+G65+G110+G126+G212+G257+G287+G300+G391+G458+G502+G626+G637+G656+G690+G807+G867</f>
        <v>138930.82899999997</v>
      </c>
      <c r="H885" s="429">
        <f>G885/F885*100</f>
        <v>46.0385535674793</v>
      </c>
      <c r="I885" s="430"/>
      <c r="J885" s="430"/>
      <c r="K885" s="430"/>
      <c r="L885" s="430"/>
    </row>
    <row r="886" spans="1:12" ht="19.5" customHeight="1">
      <c r="A886" s="149"/>
      <c r="B886" s="825" t="s">
        <v>400</v>
      </c>
      <c r="C886" s="826"/>
      <c r="D886" s="826"/>
      <c r="E886" s="428">
        <f>E66+E127+E213+E259+E288+E301+E392+E627+E691+E808+E835+E868</f>
        <v>228769.98700000005</v>
      </c>
      <c r="F886" s="428">
        <f>F66+F127+F213+F259+F288+F301+F392+F627+F691+F808+F835+F868</f>
        <v>243229.84699999998</v>
      </c>
      <c r="G886" s="428">
        <f>G66+G127+G213+G259+G288+G301+G392+G627+G691+G808+G835+G868</f>
        <v>103810.82699999998</v>
      </c>
      <c r="H886" s="429">
        <f>G886/F886*100</f>
        <v>42.68013497537577</v>
      </c>
      <c r="I886" s="430"/>
      <c r="J886" s="430"/>
      <c r="K886" s="430"/>
      <c r="L886" s="430"/>
    </row>
    <row r="887" spans="1:12" ht="19.5" customHeight="1">
      <c r="A887" s="149"/>
      <c r="B887" s="825" t="s">
        <v>401</v>
      </c>
      <c r="C887" s="826"/>
      <c r="D887" s="826"/>
      <c r="E887" s="428">
        <f>E64+E129+E214+E258+E628+E809</f>
        <v>12091.900000000001</v>
      </c>
      <c r="F887" s="428">
        <f>F64+F129+F214+F258+F628+F809</f>
        <v>15197.51</v>
      </c>
      <c r="G887" s="428">
        <f>G64+G129+G214+G258+G628+G809</f>
        <v>2788.538</v>
      </c>
      <c r="H887" s="429">
        <f>G887/F887*100</f>
        <v>18.348650535515358</v>
      </c>
      <c r="I887" s="430"/>
      <c r="J887" s="430"/>
      <c r="K887" s="430"/>
      <c r="L887" s="430"/>
    </row>
    <row r="888" spans="1:12" ht="19.5" customHeight="1">
      <c r="A888" s="149"/>
      <c r="B888" s="822" t="s">
        <v>165</v>
      </c>
      <c r="C888" s="823"/>
      <c r="D888" s="824"/>
      <c r="E888" s="431">
        <f>E130</f>
        <v>100.32</v>
      </c>
      <c r="F888" s="431">
        <f>F130</f>
        <v>42.88</v>
      </c>
      <c r="G888" s="431">
        <f>G130</f>
        <v>42.88</v>
      </c>
      <c r="H888" s="432"/>
      <c r="I888" s="433"/>
      <c r="J888" s="433"/>
      <c r="K888" s="433"/>
      <c r="L888" s="433"/>
    </row>
    <row r="889" spans="1:12" ht="19.5" customHeight="1" thickBot="1">
      <c r="A889" s="149"/>
      <c r="B889" s="647" t="s">
        <v>402</v>
      </c>
      <c r="C889" s="648"/>
      <c r="D889" s="648"/>
      <c r="E889" s="434">
        <f>E778+E302</f>
        <v>409</v>
      </c>
      <c r="F889" s="434">
        <f>F778+F302</f>
        <v>649.217</v>
      </c>
      <c r="G889" s="434">
        <f>G778+G302</f>
        <v>470.997</v>
      </c>
      <c r="H889" s="435">
        <f>G889/F889*100</f>
        <v>72.5484699260802</v>
      </c>
      <c r="I889" s="436"/>
      <c r="J889" s="436"/>
      <c r="K889" s="436"/>
      <c r="L889" s="436"/>
    </row>
    <row r="890" spans="1:12" ht="19.5" customHeight="1" thickTop="1">
      <c r="A890" s="149"/>
      <c r="B890" s="869" t="s">
        <v>356</v>
      </c>
      <c r="C890" s="222"/>
      <c r="D890" s="222"/>
      <c r="E890" s="223"/>
      <c r="F890" s="223"/>
      <c r="G890" s="223"/>
      <c r="H890" s="224"/>
      <c r="I890" s="225"/>
      <c r="J890" s="225"/>
      <c r="K890" s="225"/>
      <c r="L890" s="225"/>
    </row>
    <row r="891" spans="1:12" ht="12.75">
      <c r="A891" s="149"/>
      <c r="B891" s="643"/>
      <c r="C891" s="643"/>
      <c r="D891" s="149"/>
      <c r="E891" s="149"/>
      <c r="F891" s="228"/>
      <c r="G891" s="228"/>
      <c r="H891" s="149"/>
      <c r="I891" s="227"/>
      <c r="J891" s="149"/>
      <c r="K891" s="149"/>
      <c r="L891" s="149"/>
    </row>
    <row r="892" spans="1:12" ht="12.75">
      <c r="A892" s="149"/>
      <c r="B892" s="226"/>
      <c r="C892" s="149"/>
      <c r="D892" s="149"/>
      <c r="E892" s="227"/>
      <c r="F892" s="227"/>
      <c r="G892" s="227"/>
      <c r="H892" s="149"/>
      <c r="I892" s="149"/>
      <c r="J892" s="149"/>
      <c r="K892" s="149"/>
      <c r="L892" s="149"/>
    </row>
    <row r="893" spans="2:7" ht="12.75">
      <c r="B893" s="39"/>
      <c r="G893" s="99"/>
    </row>
    <row r="894" spans="2:6" ht="12.75">
      <c r="B894" s="39"/>
      <c r="E894" s="99"/>
      <c r="F894" s="99"/>
    </row>
    <row r="898" spans="5:6" ht="12.75">
      <c r="E898" s="99"/>
      <c r="F898" s="99"/>
    </row>
  </sheetData>
  <sheetProtection/>
  <mergeCells count="752">
    <mergeCell ref="I640:I649"/>
    <mergeCell ref="J640:J649"/>
    <mergeCell ref="B630:L630"/>
    <mergeCell ref="J396:J400"/>
    <mergeCell ref="I401:I405"/>
    <mergeCell ref="J401:J405"/>
    <mergeCell ref="K351:K357"/>
    <mergeCell ref="L351:L357"/>
    <mergeCell ref="L343:L346"/>
    <mergeCell ref="I375:I380"/>
    <mergeCell ref="B157:B161"/>
    <mergeCell ref="C157:C161"/>
    <mergeCell ref="B217:B221"/>
    <mergeCell ref="I336:I339"/>
    <mergeCell ref="B182:L182"/>
    <mergeCell ref="L336:L339"/>
    <mergeCell ref="C162:C166"/>
    <mergeCell ref="B162:B166"/>
    <mergeCell ref="B167:H167"/>
    <mergeCell ref="C168:C172"/>
    <mergeCell ref="K401:K405"/>
    <mergeCell ref="B380:B384"/>
    <mergeCell ref="I340:I342"/>
    <mergeCell ref="B360:L360"/>
    <mergeCell ref="B367:L367"/>
    <mergeCell ref="C361:C366"/>
    <mergeCell ref="D356:D357"/>
    <mergeCell ref="K375:K380"/>
    <mergeCell ref="L375:L380"/>
    <mergeCell ref="I343:I346"/>
    <mergeCell ref="B168:B172"/>
    <mergeCell ref="I140:I143"/>
    <mergeCell ref="I57:I58"/>
    <mergeCell ref="B134:D134"/>
    <mergeCell ref="B62:B66"/>
    <mergeCell ref="B74:B79"/>
    <mergeCell ref="B67:L67"/>
    <mergeCell ref="C62:C66"/>
    <mergeCell ref="J72:J76"/>
    <mergeCell ref="I150:I151"/>
    <mergeCell ref="L72:L76"/>
    <mergeCell ref="B85:B89"/>
    <mergeCell ref="L77:L95"/>
    <mergeCell ref="K77:K95"/>
    <mergeCell ref="B90:B95"/>
    <mergeCell ref="K72:K76"/>
    <mergeCell ref="C74:C79"/>
    <mergeCell ref="C69:C73"/>
    <mergeCell ref="B80:B84"/>
    <mergeCell ref="B571:B575"/>
    <mergeCell ref="B561:B565"/>
    <mergeCell ref="C571:C575"/>
    <mergeCell ref="C541:C545"/>
    <mergeCell ref="B536:B540"/>
    <mergeCell ref="C536:C540"/>
    <mergeCell ref="B566:B570"/>
    <mergeCell ref="C566:C570"/>
    <mergeCell ref="K694:K697"/>
    <mergeCell ref="L694:L697"/>
    <mergeCell ref="B673:B678"/>
    <mergeCell ref="C664:C666"/>
    <mergeCell ref="K396:K400"/>
    <mergeCell ref="I396:I400"/>
    <mergeCell ref="C396:C400"/>
    <mergeCell ref="L396:L400"/>
    <mergeCell ref="H524:H525"/>
    <mergeCell ref="L332:L335"/>
    <mergeCell ref="L340:L342"/>
    <mergeCell ref="K340:K342"/>
    <mergeCell ref="J343:J346"/>
    <mergeCell ref="K343:K346"/>
    <mergeCell ref="K332:K335"/>
    <mergeCell ref="J340:J342"/>
    <mergeCell ref="B395:L395"/>
    <mergeCell ref="B396:B400"/>
    <mergeCell ref="B850:L850"/>
    <mergeCell ref="B759:B763"/>
    <mergeCell ref="K858:K862"/>
    <mergeCell ref="L858:L862"/>
    <mergeCell ref="B857:L857"/>
    <mergeCell ref="B838:B849"/>
    <mergeCell ref="K838:K841"/>
    <mergeCell ref="K842:K845"/>
    <mergeCell ref="J846:J848"/>
    <mergeCell ref="K853:K856"/>
    <mergeCell ref="C858:C877"/>
    <mergeCell ref="D869:D877"/>
    <mergeCell ref="E869:E877"/>
    <mergeCell ref="K865:K867"/>
    <mergeCell ref="I858:I862"/>
    <mergeCell ref="C824:C828"/>
    <mergeCell ref="B836:L836"/>
    <mergeCell ref="B817:L817"/>
    <mergeCell ref="I842:I845"/>
    <mergeCell ref="L842:L845"/>
    <mergeCell ref="K846:K848"/>
    <mergeCell ref="B829:B833"/>
    <mergeCell ref="L838:L841"/>
    <mergeCell ref="B837:L837"/>
    <mergeCell ref="J858:J862"/>
    <mergeCell ref="J842:J845"/>
    <mergeCell ref="J838:J841"/>
    <mergeCell ref="B819:L819"/>
    <mergeCell ref="B824:B828"/>
    <mergeCell ref="C838:C849"/>
    <mergeCell ref="I846:I848"/>
    <mergeCell ref="I838:I841"/>
    <mergeCell ref="B821:L821"/>
    <mergeCell ref="L846:L848"/>
    <mergeCell ref="B57:B61"/>
    <mergeCell ref="C57:C61"/>
    <mergeCell ref="B754:B758"/>
    <mergeCell ref="C754:C758"/>
    <mergeCell ref="C679:C681"/>
    <mergeCell ref="C683:C688"/>
    <mergeCell ref="B682:L682"/>
    <mergeCell ref="B679:B681"/>
    <mergeCell ref="B724:B728"/>
    <mergeCell ref="B714:B717"/>
    <mergeCell ref="B888:D888"/>
    <mergeCell ref="B886:D886"/>
    <mergeCell ref="B887:D887"/>
    <mergeCell ref="B858:B877"/>
    <mergeCell ref="B884:D884"/>
    <mergeCell ref="B885:D885"/>
    <mergeCell ref="B878:L878"/>
    <mergeCell ref="K870:K871"/>
    <mergeCell ref="J868:J869"/>
    <mergeCell ref="K868:K869"/>
    <mergeCell ref="C834:C835"/>
    <mergeCell ref="I631:I636"/>
    <mergeCell ref="J631:J636"/>
    <mergeCell ref="B638:L638"/>
    <mergeCell ref="B658:L658"/>
    <mergeCell ref="C659:C663"/>
    <mergeCell ref="B659:B663"/>
    <mergeCell ref="C645:C649"/>
    <mergeCell ref="B769:B773"/>
    <mergeCell ref="B823:L823"/>
    <mergeCell ref="B358:L358"/>
    <mergeCell ref="F524:F525"/>
    <mergeCell ref="G524:G525"/>
    <mergeCell ref="D524:D525"/>
    <mergeCell ref="E524:E525"/>
    <mergeCell ref="I505:I509"/>
    <mergeCell ref="K510:K514"/>
    <mergeCell ref="J510:J514"/>
    <mergeCell ref="I510:I514"/>
    <mergeCell ref="B520:B525"/>
    <mergeCell ref="L401:L405"/>
    <mergeCell ref="I368:I372"/>
    <mergeCell ref="J368:J372"/>
    <mergeCell ref="B375:B379"/>
    <mergeCell ref="C375:C379"/>
    <mergeCell ref="J375:J380"/>
    <mergeCell ref="B368:B372"/>
    <mergeCell ref="C368:C372"/>
    <mergeCell ref="K368:K372"/>
    <mergeCell ref="L368:L372"/>
    <mergeCell ref="B337:B341"/>
    <mergeCell ref="G356:G357"/>
    <mergeCell ref="F356:F357"/>
    <mergeCell ref="H356:H357"/>
    <mergeCell ref="C356:C357"/>
    <mergeCell ref="C347:C349"/>
    <mergeCell ref="B347:B349"/>
    <mergeCell ref="B350:L350"/>
    <mergeCell ref="I351:I357"/>
    <mergeCell ref="J351:J357"/>
    <mergeCell ref="L327:L331"/>
    <mergeCell ref="B326:L326"/>
    <mergeCell ref="I319:I323"/>
    <mergeCell ref="C327:C331"/>
    <mergeCell ref="B327:B331"/>
    <mergeCell ref="K327:K331"/>
    <mergeCell ref="K319:K323"/>
    <mergeCell ref="L319:L323"/>
    <mergeCell ref="B315:B319"/>
    <mergeCell ref="I310:I318"/>
    <mergeCell ref="L103:L110"/>
    <mergeCell ref="L251:L255"/>
    <mergeCell ref="I256:I258"/>
    <mergeCell ref="J256:J258"/>
    <mergeCell ref="I251:I255"/>
    <mergeCell ref="J251:J255"/>
    <mergeCell ref="K251:K255"/>
    <mergeCell ref="J118:J120"/>
    <mergeCell ref="J121:J124"/>
    <mergeCell ref="J150:J151"/>
    <mergeCell ref="K62:K63"/>
    <mergeCell ref="I24:I28"/>
    <mergeCell ref="J24:J28"/>
    <mergeCell ref="J103:J110"/>
    <mergeCell ref="B56:L56"/>
    <mergeCell ref="J57:J58"/>
    <mergeCell ref="K57:K58"/>
    <mergeCell ref="I59:I61"/>
    <mergeCell ref="J59:J61"/>
    <mergeCell ref="K59:K61"/>
    <mergeCell ref="I77:I95"/>
    <mergeCell ref="I72:I76"/>
    <mergeCell ref="I62:I63"/>
    <mergeCell ref="J62:J63"/>
    <mergeCell ref="J77:J95"/>
    <mergeCell ref="L51:L53"/>
    <mergeCell ref="K19:K23"/>
    <mergeCell ref="I19:I23"/>
    <mergeCell ref="J19:J23"/>
    <mergeCell ref="B227:B231"/>
    <mergeCell ref="L24:L28"/>
    <mergeCell ref="K24:K28"/>
    <mergeCell ref="B19:B23"/>
    <mergeCell ref="D47:D54"/>
    <mergeCell ref="B38:B41"/>
    <mergeCell ref="C38:C41"/>
    <mergeCell ref="B42:B55"/>
    <mergeCell ref="B24:B28"/>
    <mergeCell ref="B37:L37"/>
    <mergeCell ref="H47:H54"/>
    <mergeCell ref="I96:I102"/>
    <mergeCell ref="G47:G54"/>
    <mergeCell ref="E47:E54"/>
    <mergeCell ref="F47:F54"/>
    <mergeCell ref="F102:F108"/>
    <mergeCell ref="B68:L68"/>
    <mergeCell ref="K70:K71"/>
    <mergeCell ref="L70:L71"/>
    <mergeCell ref="B69:B73"/>
    <mergeCell ref="C42:C55"/>
    <mergeCell ref="I45:I48"/>
    <mergeCell ref="I159:I162"/>
    <mergeCell ref="J159:J162"/>
    <mergeCell ref="D102:D108"/>
    <mergeCell ref="J135:J139"/>
    <mergeCell ref="J140:J143"/>
    <mergeCell ref="H102:H108"/>
    <mergeCell ref="J96:J102"/>
    <mergeCell ref="I103:I110"/>
    <mergeCell ref="I115:I117"/>
    <mergeCell ref="L163:L165"/>
    <mergeCell ref="J235:J239"/>
    <mergeCell ref="B197:L197"/>
    <mergeCell ref="B216:L216"/>
    <mergeCell ref="B215:L215"/>
    <mergeCell ref="C198:C202"/>
    <mergeCell ref="I217:I220"/>
    <mergeCell ref="C217:C221"/>
    <mergeCell ref="I121:I124"/>
    <mergeCell ref="L115:L117"/>
    <mergeCell ref="L113:L114"/>
    <mergeCell ref="J115:J117"/>
    <mergeCell ref="K115:K117"/>
    <mergeCell ref="K113:K114"/>
    <mergeCell ref="L121:L124"/>
    <mergeCell ref="K121:K124"/>
    <mergeCell ref="K118:K120"/>
    <mergeCell ref="L118:L120"/>
    <mergeCell ref="K140:K143"/>
    <mergeCell ref="L140:L143"/>
    <mergeCell ref="J163:J165"/>
    <mergeCell ref="K163:K165"/>
    <mergeCell ref="K159:K162"/>
    <mergeCell ref="L148:L149"/>
    <mergeCell ref="K150:K151"/>
    <mergeCell ref="J148:J149"/>
    <mergeCell ref="K148:K149"/>
    <mergeCell ref="I148:I149"/>
    <mergeCell ref="H244:H245"/>
    <mergeCell ref="I235:I239"/>
    <mergeCell ref="L221:L233"/>
    <mergeCell ref="K217:K220"/>
    <mergeCell ref="J217:J220"/>
    <mergeCell ref="K235:K239"/>
    <mergeCell ref="K221:K233"/>
    <mergeCell ref="I221:I233"/>
    <mergeCell ref="L235:L239"/>
    <mergeCell ref="F244:F245"/>
    <mergeCell ref="I246:I249"/>
    <mergeCell ref="J246:J249"/>
    <mergeCell ref="G244:G245"/>
    <mergeCell ref="J240:J245"/>
    <mergeCell ref="B251:B255"/>
    <mergeCell ref="B270:L270"/>
    <mergeCell ref="K271:K275"/>
    <mergeCell ref="C251:C255"/>
    <mergeCell ref="L256:L258"/>
    <mergeCell ref="L271:L275"/>
    <mergeCell ref="L217:L220"/>
    <mergeCell ref="J271:J275"/>
    <mergeCell ref="I271:I275"/>
    <mergeCell ref="I240:I245"/>
    <mergeCell ref="L246:L249"/>
    <mergeCell ref="K246:K249"/>
    <mergeCell ref="L240:L245"/>
    <mergeCell ref="K240:K245"/>
    <mergeCell ref="J221:J233"/>
    <mergeCell ref="B234:L234"/>
    <mergeCell ref="J336:J339"/>
    <mergeCell ref="C282:C286"/>
    <mergeCell ref="K256:K258"/>
    <mergeCell ref="B269:L269"/>
    <mergeCell ref="L282:L286"/>
    <mergeCell ref="B277:B281"/>
    <mergeCell ref="C277:C281"/>
    <mergeCell ref="C271:C275"/>
    <mergeCell ref="J282:J286"/>
    <mergeCell ref="B282:B286"/>
    <mergeCell ref="B119:B123"/>
    <mergeCell ref="B332:B336"/>
    <mergeCell ref="C320:C322"/>
    <mergeCell ref="B320:B322"/>
    <mergeCell ref="B240:B249"/>
    <mergeCell ref="B208:B214"/>
    <mergeCell ref="B198:B202"/>
    <mergeCell ref="C203:C207"/>
    <mergeCell ref="C208:C214"/>
    <mergeCell ref="B135:B139"/>
    <mergeCell ref="G102:G108"/>
    <mergeCell ref="C85:C89"/>
    <mergeCell ref="B113:B117"/>
    <mergeCell ref="B96:H96"/>
    <mergeCell ref="J70:J71"/>
    <mergeCell ref="I113:I114"/>
    <mergeCell ref="I118:I120"/>
    <mergeCell ref="B112:L112"/>
    <mergeCell ref="E102:E108"/>
    <mergeCell ref="B111:L111"/>
    <mergeCell ref="K96:K102"/>
    <mergeCell ref="K103:K110"/>
    <mergeCell ref="C80:C84"/>
    <mergeCell ref="B118:H118"/>
    <mergeCell ref="I70:I71"/>
    <mergeCell ref="L96:L102"/>
    <mergeCell ref="L135:L139"/>
    <mergeCell ref="J113:J114"/>
    <mergeCell ref="B133:L133"/>
    <mergeCell ref="B132:L132"/>
    <mergeCell ref="K135:K139"/>
    <mergeCell ref="I135:I139"/>
    <mergeCell ref="C97:C110"/>
    <mergeCell ref="B97:B110"/>
    <mergeCell ref="B310:B314"/>
    <mergeCell ref="C310:C314"/>
    <mergeCell ref="B304:L304"/>
    <mergeCell ref="B291:L291"/>
    <mergeCell ref="L310:L318"/>
    <mergeCell ref="J292:J296"/>
    <mergeCell ref="L292:L296"/>
    <mergeCell ref="I305:I309"/>
    <mergeCell ref="L305:L309"/>
    <mergeCell ref="J305:J309"/>
    <mergeCell ref="C119:C123"/>
    <mergeCell ref="C113:C117"/>
    <mergeCell ref="B287:B290"/>
    <mergeCell ref="C183:C187"/>
    <mergeCell ref="B271:B275"/>
    <mergeCell ref="B188:B192"/>
    <mergeCell ref="B250:L250"/>
    <mergeCell ref="B140:B144"/>
    <mergeCell ref="C140:C144"/>
    <mergeCell ref="C135:C139"/>
    <mergeCell ref="B1:L1"/>
    <mergeCell ref="B3:B4"/>
    <mergeCell ref="C3:C4"/>
    <mergeCell ref="D3:D4"/>
    <mergeCell ref="E3:E4"/>
    <mergeCell ref="F3:F4"/>
    <mergeCell ref="G3:G4"/>
    <mergeCell ref="I3:L3"/>
    <mergeCell ref="H3:H4"/>
    <mergeCell ref="I7:I13"/>
    <mergeCell ref="J7:J13"/>
    <mergeCell ref="B5:L5"/>
    <mergeCell ref="B6:H6"/>
    <mergeCell ref="B17:L17"/>
    <mergeCell ref="L7:L13"/>
    <mergeCell ref="C7:C16"/>
    <mergeCell ref="K7:K13"/>
    <mergeCell ref="B7:B16"/>
    <mergeCell ref="H12:H16"/>
    <mergeCell ref="F12:F16"/>
    <mergeCell ref="E12:E16"/>
    <mergeCell ref="D12:D16"/>
    <mergeCell ref="G12:G16"/>
    <mergeCell ref="E244:E245"/>
    <mergeCell ref="B203:B207"/>
    <mergeCell ref="C227:C231"/>
    <mergeCell ref="C188:C192"/>
    <mergeCell ref="C240:C249"/>
    <mergeCell ref="D244:D245"/>
    <mergeCell ref="C235:C239"/>
    <mergeCell ref="B222:B226"/>
    <mergeCell ref="C222:C226"/>
    <mergeCell ref="B235:B239"/>
    <mergeCell ref="B146:B150"/>
    <mergeCell ref="B151:B155"/>
    <mergeCell ref="C151:C155"/>
    <mergeCell ref="B145:H145"/>
    <mergeCell ref="C146:C150"/>
    <mergeCell ref="K305:K309"/>
    <mergeCell ref="B303:L303"/>
    <mergeCell ref="B292:B296"/>
    <mergeCell ref="I292:I296"/>
    <mergeCell ref="C305:C309"/>
    <mergeCell ref="K310:K318"/>
    <mergeCell ref="C315:C319"/>
    <mergeCell ref="J310:J318"/>
    <mergeCell ref="I332:I335"/>
    <mergeCell ref="C332:C336"/>
    <mergeCell ref="J332:J335"/>
    <mergeCell ref="K336:K339"/>
    <mergeCell ref="J319:J323"/>
    <mergeCell ref="I327:I331"/>
    <mergeCell ref="J327:J331"/>
    <mergeCell ref="B351:B355"/>
    <mergeCell ref="B356:B357"/>
    <mergeCell ref="C342:C346"/>
    <mergeCell ref="B394:L394"/>
    <mergeCell ref="B388:L388"/>
    <mergeCell ref="C380:C384"/>
    <mergeCell ref="B374:L374"/>
    <mergeCell ref="B361:B366"/>
    <mergeCell ref="C351:C355"/>
    <mergeCell ref="E356:E357"/>
    <mergeCell ref="B401:B405"/>
    <mergeCell ref="B414:B420"/>
    <mergeCell ref="C414:C420"/>
    <mergeCell ref="C401:C405"/>
    <mergeCell ref="B406:B412"/>
    <mergeCell ref="C406:C412"/>
    <mergeCell ref="B489:B493"/>
    <mergeCell ref="C461:C465"/>
    <mergeCell ref="B445:B449"/>
    <mergeCell ref="B466:B470"/>
    <mergeCell ref="C466:C470"/>
    <mergeCell ref="C445:C449"/>
    <mergeCell ref="L510:L514"/>
    <mergeCell ref="C422:C428"/>
    <mergeCell ref="B422:B428"/>
    <mergeCell ref="B461:B465"/>
    <mergeCell ref="J461:J467"/>
    <mergeCell ref="B450:B456"/>
    <mergeCell ref="B494:B498"/>
    <mergeCell ref="C494:C498"/>
    <mergeCell ref="B476:B480"/>
    <mergeCell ref="C476:C480"/>
    <mergeCell ref="K505:K509"/>
    <mergeCell ref="C505:C509"/>
    <mergeCell ref="I419:I423"/>
    <mergeCell ref="C489:C493"/>
    <mergeCell ref="C440:C444"/>
    <mergeCell ref="C450:C456"/>
    <mergeCell ref="C430:C434"/>
    <mergeCell ref="B440:B444"/>
    <mergeCell ref="B460:L460"/>
    <mergeCell ref="L461:L467"/>
    <mergeCell ref="B429:H429"/>
    <mergeCell ref="B430:B434"/>
    <mergeCell ref="C435:C439"/>
    <mergeCell ref="B503:L503"/>
    <mergeCell ref="J505:J509"/>
    <mergeCell ref="B435:B439"/>
    <mergeCell ref="L505:L509"/>
    <mergeCell ref="K461:K467"/>
    <mergeCell ref="B471:B475"/>
    <mergeCell ref="B459:L459"/>
    <mergeCell ref="B486:B487"/>
    <mergeCell ref="C486:C487"/>
    <mergeCell ref="B515:B519"/>
    <mergeCell ref="C515:C519"/>
    <mergeCell ref="B556:B560"/>
    <mergeCell ref="C556:C560"/>
    <mergeCell ref="C526:C530"/>
    <mergeCell ref="B526:B530"/>
    <mergeCell ref="B531:B535"/>
    <mergeCell ref="B551:B555"/>
    <mergeCell ref="C551:C555"/>
    <mergeCell ref="C531:C535"/>
    <mergeCell ref="B581:B585"/>
    <mergeCell ref="C581:C585"/>
    <mergeCell ref="B576:B580"/>
    <mergeCell ref="C576:C580"/>
    <mergeCell ref="B546:B550"/>
    <mergeCell ref="C546:C550"/>
    <mergeCell ref="B541:B545"/>
    <mergeCell ref="C561:C565"/>
    <mergeCell ref="E631:E632"/>
    <mergeCell ref="F631:F632"/>
    <mergeCell ref="C631:C637"/>
    <mergeCell ref="D631:D632"/>
    <mergeCell ref="B891:C891"/>
    <mergeCell ref="B620:L620"/>
    <mergeCell ref="B629:L629"/>
    <mergeCell ref="C625:C628"/>
    <mergeCell ref="B625:B628"/>
    <mergeCell ref="L631:L636"/>
    <mergeCell ref="C650:C654"/>
    <mergeCell ref="C621:C624"/>
    <mergeCell ref="B889:D889"/>
    <mergeCell ref="G631:G632"/>
    <mergeCell ref="B815:L815"/>
    <mergeCell ref="B813:L813"/>
    <mergeCell ref="C759:C763"/>
    <mergeCell ref="B812:L812"/>
    <mergeCell ref="B801:B805"/>
    <mergeCell ref="C801:C805"/>
    <mergeCell ref="B800:L800"/>
    <mergeCell ref="C764:C768"/>
    <mergeCell ref="B764:B768"/>
    <mergeCell ref="C769:C773"/>
    <mergeCell ref="L287:L290"/>
    <mergeCell ref="B692:L692"/>
    <mergeCell ref="K651:K652"/>
    <mergeCell ref="I651:I652"/>
    <mergeCell ref="J651:J652"/>
    <mergeCell ref="B510:B514"/>
    <mergeCell ref="B505:B509"/>
    <mergeCell ref="C591:C595"/>
    <mergeCell ref="C596:C600"/>
    <mergeCell ref="B596:B600"/>
    <mergeCell ref="C749:C753"/>
    <mergeCell ref="C729:C733"/>
    <mergeCell ref="C699:C703"/>
    <mergeCell ref="B719:B723"/>
    <mergeCell ref="C719:C723"/>
    <mergeCell ref="C704:C708"/>
    <mergeCell ref="B709:B713"/>
    <mergeCell ref="B749:B753"/>
    <mergeCell ref="B744:B748"/>
    <mergeCell ref="B586:B590"/>
    <mergeCell ref="C586:C590"/>
    <mergeCell ref="B591:B595"/>
    <mergeCell ref="B699:B703"/>
    <mergeCell ref="B601:B605"/>
    <mergeCell ref="C606:C610"/>
    <mergeCell ref="C616:C619"/>
    <mergeCell ref="B621:B624"/>
    <mergeCell ref="C611:C615"/>
    <mergeCell ref="B631:B637"/>
    <mergeCell ref="B683:B688"/>
    <mergeCell ref="I282:I286"/>
    <mergeCell ref="I287:I290"/>
    <mergeCell ref="C337:C341"/>
    <mergeCell ref="C292:C296"/>
    <mergeCell ref="C287:C290"/>
    <mergeCell ref="B616:B619"/>
    <mergeCell ref="C510:C514"/>
    <mergeCell ref="C520:C525"/>
    <mergeCell ref="C601:C605"/>
    <mergeCell ref="I276:I281"/>
    <mergeCell ref="J276:J281"/>
    <mergeCell ref="K276:K281"/>
    <mergeCell ref="L276:L281"/>
    <mergeCell ref="B734:B738"/>
    <mergeCell ref="C739:C743"/>
    <mergeCell ref="C714:C718"/>
    <mergeCell ref="B156:H156"/>
    <mergeCell ref="B276:H276"/>
    <mergeCell ref="C724:C728"/>
    <mergeCell ref="C689:C691"/>
    <mergeCell ref="B693:L693"/>
    <mergeCell ref="C709:C713"/>
    <mergeCell ref="B704:B708"/>
    <mergeCell ref="K671:K673"/>
    <mergeCell ref="L671:L673"/>
    <mergeCell ref="B689:B691"/>
    <mergeCell ref="B650:B654"/>
    <mergeCell ref="B664:B666"/>
    <mergeCell ref="C668:C672"/>
    <mergeCell ref="C673:C678"/>
    <mergeCell ref="B668:B672"/>
    <mergeCell ref="K659:K661"/>
    <mergeCell ref="K662:K663"/>
    <mergeCell ref="L662:L663"/>
    <mergeCell ref="B667:L667"/>
    <mergeCell ref="K668:K670"/>
    <mergeCell ref="L668:L670"/>
    <mergeCell ref="I163:I165"/>
    <mergeCell ref="I153:I155"/>
    <mergeCell ref="J153:J155"/>
    <mergeCell ref="K153:K155"/>
    <mergeCell ref="B173:B177"/>
    <mergeCell ref="B183:B187"/>
    <mergeCell ref="B611:B615"/>
    <mergeCell ref="C173:C177"/>
    <mergeCell ref="B606:B610"/>
    <mergeCell ref="B481:B485"/>
    <mergeCell ref="C481:C485"/>
    <mergeCell ref="B504:L504"/>
    <mergeCell ref="K292:K296"/>
    <mergeCell ref="B413:H413"/>
    <mergeCell ref="B851:B856"/>
    <mergeCell ref="C851:C856"/>
    <mergeCell ref="I851:I852"/>
    <mergeCell ref="C694:C698"/>
    <mergeCell ref="B694:B698"/>
    <mergeCell ref="B779:L779"/>
    <mergeCell ref="C780:C784"/>
    <mergeCell ref="J851:J852"/>
    <mergeCell ref="K851:K852"/>
    <mergeCell ref="C795:C799"/>
    <mergeCell ref="H631:H632"/>
    <mergeCell ref="C471:C475"/>
    <mergeCell ref="B780:B784"/>
    <mergeCell ref="B785:B789"/>
    <mergeCell ref="B640:B644"/>
    <mergeCell ref="C640:C644"/>
    <mergeCell ref="C744:C748"/>
    <mergeCell ref="B739:B743"/>
    <mergeCell ref="B729:B733"/>
    <mergeCell ref="C734:C738"/>
    <mergeCell ref="B795:B799"/>
    <mergeCell ref="D811:L811"/>
    <mergeCell ref="C785:C789"/>
    <mergeCell ref="C790:C794"/>
    <mergeCell ref="B790:B794"/>
    <mergeCell ref="L851:L852"/>
    <mergeCell ref="I853:I856"/>
    <mergeCell ref="J853:J856"/>
    <mergeCell ref="L853:L856"/>
    <mergeCell ref="L868:L869"/>
    <mergeCell ref="I863:I864"/>
    <mergeCell ref="J863:J864"/>
    <mergeCell ref="K863:K864"/>
    <mergeCell ref="I865:I867"/>
    <mergeCell ref="J865:J867"/>
    <mergeCell ref="I868:I869"/>
    <mergeCell ref="L863:L864"/>
    <mergeCell ref="L865:L867"/>
    <mergeCell ref="B18:L18"/>
    <mergeCell ref="I38:I44"/>
    <mergeCell ref="J38:J44"/>
    <mergeCell ref="K38:K44"/>
    <mergeCell ref="B29:B33"/>
    <mergeCell ref="C19:C23"/>
    <mergeCell ref="C24:C28"/>
    <mergeCell ref="C29:C33"/>
    <mergeCell ref="L19:L23"/>
    <mergeCell ref="B36:L36"/>
    <mergeCell ref="K45:K48"/>
    <mergeCell ref="I49:I55"/>
    <mergeCell ref="J49:J55"/>
    <mergeCell ref="K49:K55"/>
    <mergeCell ref="J45:J48"/>
    <mergeCell ref="L875:L877"/>
    <mergeCell ref="K872:K874"/>
    <mergeCell ref="L872:L874"/>
    <mergeCell ref="L870:L871"/>
    <mergeCell ref="F869:F877"/>
    <mergeCell ref="G869:G877"/>
    <mergeCell ref="H869:H877"/>
    <mergeCell ref="K875:K877"/>
    <mergeCell ref="I875:I877"/>
    <mergeCell ref="J875:J877"/>
    <mergeCell ref="I870:I871"/>
    <mergeCell ref="J870:J871"/>
    <mergeCell ref="I872:I874"/>
    <mergeCell ref="J872:J874"/>
    <mergeCell ref="I156:I157"/>
    <mergeCell ref="J156:J157"/>
    <mergeCell ref="K156:K157"/>
    <mergeCell ref="L156:L157"/>
    <mergeCell ref="J659:J661"/>
    <mergeCell ref="L57:L58"/>
    <mergeCell ref="L59:L61"/>
    <mergeCell ref="L62:L63"/>
    <mergeCell ref="L153:L155"/>
    <mergeCell ref="L159:L162"/>
    <mergeCell ref="L659:L661"/>
    <mergeCell ref="K282:K286"/>
    <mergeCell ref="J287:J290"/>
    <mergeCell ref="K287:K290"/>
    <mergeCell ref="I468:I472"/>
    <mergeCell ref="I698:I701"/>
    <mergeCell ref="I704:I705"/>
    <mergeCell ref="I709:I710"/>
    <mergeCell ref="I659:I661"/>
    <mergeCell ref="B657:L657"/>
    <mergeCell ref="B645:B649"/>
    <mergeCell ref="K640:K649"/>
    <mergeCell ref="L640:L649"/>
    <mergeCell ref="L651:L652"/>
    <mergeCell ref="D131:I131"/>
    <mergeCell ref="I662:I663"/>
    <mergeCell ref="J662:J663"/>
    <mergeCell ref="B639:L639"/>
    <mergeCell ref="K468:K472"/>
    <mergeCell ref="L468:L472"/>
    <mergeCell ref="K631:K636"/>
    <mergeCell ref="J468:J472"/>
    <mergeCell ref="B342:B346"/>
    <mergeCell ref="B305:B309"/>
    <mergeCell ref="L406:L409"/>
    <mergeCell ref="I410:I412"/>
    <mergeCell ref="J410:J412"/>
    <mergeCell ref="K410:K412"/>
    <mergeCell ref="L410:L412"/>
    <mergeCell ref="I406:I409"/>
    <mergeCell ref="J406:J409"/>
    <mergeCell ref="K406:K409"/>
    <mergeCell ref="I413:I416"/>
    <mergeCell ref="J413:J416"/>
    <mergeCell ref="K413:K416"/>
    <mergeCell ref="L413:L416"/>
    <mergeCell ref="B421:H421"/>
    <mergeCell ref="I417:I418"/>
    <mergeCell ref="J417:J418"/>
    <mergeCell ref="I694:I697"/>
    <mergeCell ref="J694:J697"/>
    <mergeCell ref="I668:I670"/>
    <mergeCell ref="J668:J670"/>
    <mergeCell ref="I671:I673"/>
    <mergeCell ref="J671:J673"/>
    <mergeCell ref="I461:I467"/>
    <mergeCell ref="K417:K418"/>
    <mergeCell ref="L417:L418"/>
    <mergeCell ref="L419:L423"/>
    <mergeCell ref="I424:I426"/>
    <mergeCell ref="J424:J426"/>
    <mergeCell ref="K424:K426"/>
    <mergeCell ref="L424:L426"/>
    <mergeCell ref="J419:J423"/>
    <mergeCell ref="K419:K423"/>
    <mergeCell ref="J698:J701"/>
    <mergeCell ref="K698:K701"/>
    <mergeCell ref="L698:L701"/>
    <mergeCell ref="I702:I703"/>
    <mergeCell ref="J702:J703"/>
    <mergeCell ref="K702:K703"/>
    <mergeCell ref="L702:L703"/>
    <mergeCell ref="J704:J705"/>
    <mergeCell ref="K704:K705"/>
    <mergeCell ref="L704:L705"/>
    <mergeCell ref="I706:I708"/>
    <mergeCell ref="J706:J708"/>
    <mergeCell ref="K706:K708"/>
    <mergeCell ref="L706:L708"/>
    <mergeCell ref="J709:J710"/>
    <mergeCell ref="K709:K710"/>
    <mergeCell ref="L709:L710"/>
    <mergeCell ref="I711:I713"/>
    <mergeCell ref="J711:J713"/>
    <mergeCell ref="K711:K713"/>
    <mergeCell ref="L711:L713"/>
    <mergeCell ref="I714:I715"/>
    <mergeCell ref="J714:J715"/>
    <mergeCell ref="K714:K715"/>
    <mergeCell ref="L714:L715"/>
    <mergeCell ref="I716:I717"/>
    <mergeCell ref="J716:J717"/>
    <mergeCell ref="K716:K717"/>
    <mergeCell ref="L716:L717"/>
  </mergeCells>
  <printOptions/>
  <pageMargins left="0.21" right="0.2" top="0.2" bottom="0.16" header="0.2" footer="0.21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1</cp:lastModifiedBy>
  <cp:lastPrinted>2018-08-13T13:17:11Z</cp:lastPrinted>
  <dcterms:created xsi:type="dcterms:W3CDTF">2011-04-25T10:40:02Z</dcterms:created>
  <dcterms:modified xsi:type="dcterms:W3CDTF">2018-08-29T10:30:27Z</dcterms:modified>
  <cp:category/>
  <cp:version/>
  <cp:contentType/>
  <cp:contentStatus/>
</cp:coreProperties>
</file>