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2" sheetId="1" r:id="rId1"/>
  </sheets>
  <definedNames>
    <definedName name="_xlnm.Print_Area" localSheetId="0">'Лист2'!$A$1:$L$69</definedName>
  </definedNames>
  <calcPr fullCalcOnLoad="1"/>
</workbook>
</file>

<file path=xl/sharedStrings.xml><?xml version="1.0" encoding="utf-8"?>
<sst xmlns="http://schemas.openxmlformats.org/spreadsheetml/2006/main" count="135" uniqueCount="134">
  <si>
    <t>КФСР</t>
  </si>
  <si>
    <t>0103</t>
  </si>
  <si>
    <t>0104</t>
  </si>
  <si>
    <t>0106</t>
  </si>
  <si>
    <t>0405</t>
  </si>
  <si>
    <t>0408</t>
  </si>
  <si>
    <t>0412</t>
  </si>
  <si>
    <t>0502</t>
  </si>
  <si>
    <t>Коммунальное хозяйство</t>
  </si>
  <si>
    <t>0503</t>
  </si>
  <si>
    <t>Благоустройство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</si>
  <si>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</si>
  <si>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</si>
  <si>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</si>
  <si>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</si>
  <si>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</si>
  <si>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</si>
  <si>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0801</t>
  </si>
  <si>
    <t>0804</t>
  </si>
  <si>
    <t>1003</t>
  </si>
  <si>
    <t>1100</t>
  </si>
  <si>
    <t>Другие вопросы в области национальной экономики</t>
  </si>
  <si>
    <t>Другие вопросы в области образования</t>
  </si>
  <si>
    <t>0100</t>
  </si>
  <si>
    <t>Резервные фонды</t>
  </si>
  <si>
    <t>0300</t>
  </si>
  <si>
    <t>0400</t>
  </si>
  <si>
    <t>Транспорт</t>
  </si>
  <si>
    <t>0500</t>
  </si>
  <si>
    <t>0600</t>
  </si>
  <si>
    <t>0700</t>
  </si>
  <si>
    <t>0800</t>
  </si>
  <si>
    <t>1000</t>
  </si>
  <si>
    <t>Социальное обеспечение населения</t>
  </si>
  <si>
    <t>1006</t>
  </si>
  <si>
    <t>Охрана семьи и детства</t>
  </si>
  <si>
    <t>Другие вопросы в области социальной политики</t>
  </si>
  <si>
    <t>0111</t>
  </si>
  <si>
    <t>0113</t>
  </si>
  <si>
    <t>Жилищное хозяйство</t>
  </si>
  <si>
    <t>1200</t>
  </si>
  <si>
    <t>1400</t>
  </si>
  <si>
    <t>1401</t>
  </si>
  <si>
    <t>1403</t>
  </si>
  <si>
    <t>1102</t>
  </si>
  <si>
    <t>Массовый спорт</t>
  </si>
  <si>
    <t>0200</t>
  </si>
  <si>
    <t>0203</t>
  </si>
  <si>
    <t>Мобилизационная и вневойсковая подготовка</t>
  </si>
  <si>
    <t>Первоначальный бюджет</t>
  </si>
  <si>
    <t>Другие вопросы в области культуры и кинематографии</t>
  </si>
  <si>
    <t>х</t>
  </si>
  <si>
    <t>0102</t>
  </si>
  <si>
    <t>1202</t>
  </si>
  <si>
    <t>Периодическая печать и издательства за счет средств областного бюджета</t>
  </si>
  <si>
    <t>0105</t>
  </si>
  <si>
    <t>Сельское хозяйство и рыболовство</t>
  </si>
  <si>
    <t>Другие общегосударственные вопросы</t>
  </si>
  <si>
    <t>0505</t>
  </si>
  <si>
    <t>Функционирование законодательных ( представительных 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</si>
  <si>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</si>
  <si>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</si>
  <si>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Наименование показателя</t>
  </si>
  <si>
    <t>Обеспечение деятельности  финансовых, налоговых и таможенных органов и органов  финансового (финансово-бюджетного) надзора</t>
  </si>
  <si>
    <t>0409</t>
  </si>
  <si>
    <t>Дорожное хозяйство</t>
  </si>
  <si>
    <t>Другие вопросы в области жилищно-коммунального хозяйства</t>
  </si>
  <si>
    <t>тыс.руб.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</si>
  <si>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</si>
  <si>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</si>
  <si>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Национальная оборона</t>
  </si>
  <si>
    <t xml:space="preserve">Национальная безопасность и правоохранительная деятельность </t>
  </si>
  <si>
    <t>Национальная экономика</t>
  </si>
  <si>
    <t>0410</t>
  </si>
  <si>
    <t>Связь и информатика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</si>
  <si>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</si>
  <si>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</si>
  <si>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</si>
  <si>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</si>
  <si>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Физическая культура и спорт</t>
  </si>
  <si>
    <t>Средства массовой информации</t>
  </si>
  <si>
    <t>0501</t>
  </si>
  <si>
    <t>1001</t>
  </si>
  <si>
    <t>Пенсионное обеспечение</t>
  </si>
  <si>
    <t>Дефицит(-), профицит (+)</t>
  </si>
  <si>
    <t>Приложение 2</t>
  </si>
  <si>
    <t xml:space="preserve"> в % </t>
  </si>
  <si>
    <t xml:space="preserve">Культура </t>
  </si>
  <si>
    <t>0314</t>
  </si>
  <si>
    <t xml:space="preserve">Другие вопросы в области национальной безопасности и правоохранительной деятельности </t>
  </si>
  <si>
    <t>0703</t>
  </si>
  <si>
    <t>Дополнительное образование детей</t>
  </si>
  <si>
    <t>Молодежная политика</t>
  </si>
  <si>
    <t>0107</t>
  </si>
  <si>
    <t>Обеспечение проведения выборов и референдумов</t>
  </si>
  <si>
    <t>2021 год</t>
  </si>
  <si>
    <t>0602</t>
  </si>
  <si>
    <t>Сбор, удаление отходов и очискта сточных вод</t>
  </si>
  <si>
    <t>0603</t>
  </si>
  <si>
    <t>Условно-утверждаемые расходы</t>
  </si>
  <si>
    <t xml:space="preserve">ВСЕГО РАСХОДЫ </t>
  </si>
  <si>
    <t>ИТОГО РАСХОДЫ</t>
  </si>
  <si>
    <t>2022 год</t>
  </si>
  <si>
    <t>1300</t>
  </si>
  <si>
    <t>1301</t>
  </si>
  <si>
    <t>Защита населения и территории от чрезвычайных ситуаций природного и техногенного характера , пожарная безопасность</t>
  </si>
  <si>
    <t>0310</t>
  </si>
  <si>
    <t xml:space="preserve">ОЦЕНКА ОЖИДАЕМОГО ИСПОЛНЕНИЯ РАСХОДНОЙ ЧАСТИ РАЙОННОГО БЮДЖЕТА ЗА 2021 ГОД И ПРОГНОЗ  БЮДЖЕТА НА  2022 ГОД  И ПЛАНОВЫЙ ПЕРИОД 2023 И 2024 годов </t>
  </si>
  <si>
    <t>Уточненный план на 01.11.2021 г.</t>
  </si>
  <si>
    <t>Фактическое исполнение за 10 месяцев 2021 года</t>
  </si>
  <si>
    <t>Ожидаемое исполнение за 2021 год</t>
  </si>
  <si>
    <t xml:space="preserve"> к первоначальному бюджету 2021 г.</t>
  </si>
  <si>
    <t xml:space="preserve"> к ожидаемому исполнению за 2021 год</t>
  </si>
  <si>
    <t>2023 год</t>
  </si>
  <si>
    <t xml:space="preserve">2024 год </t>
  </si>
  <si>
    <t>0309</t>
  </si>
  <si>
    <t>Гражданская оборона</t>
  </si>
  <si>
    <t>Охрана объектов растительного и животного мира и среды их обитания</t>
  </si>
  <si>
    <t>0705</t>
  </si>
  <si>
    <t>Профессиональная подготовка, переподготовка и повышение квалификации</t>
  </si>
  <si>
    <t>1201</t>
  </si>
  <si>
    <t>Телевидение и радиовещание</t>
  </si>
  <si>
    <t>1204</t>
  </si>
  <si>
    <t>Другие вопросы в области средств массовой информации</t>
  </si>
  <si>
    <t>Обслуживание государственного внутреннего и муниципального долга</t>
  </si>
  <si>
    <t>Дотации на выравнивание бюджетной обеспеченности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</si>
  <si>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</si>
  <si>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Культура, кинематография</t>
  </si>
  <si>
    <t>Обслуживание государственного и  муниципального долга</t>
  </si>
  <si>
    <t>Межбюджетные трансферты общего характера бюджетам бюджетной системы Российской Федерации</t>
  </si>
  <si>
    <t>0402</t>
  </si>
  <si>
    <t>Топливно-энергетический комплекс</t>
  </si>
  <si>
    <t>доходы</t>
  </si>
  <si>
    <t>жильё ветеранам 1039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</si>
</sst>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?"/>
    <numFmt numFmtId="194" formatCode="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  <font>
      <sz val="1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wrapText="1"/>
    </xf>
    <xf numFmtId="194" fontId="8" fillId="0" borderId="10" xfId="0" applyNumberFormat="1" applyFont="1" applyBorder="1" applyAlignment="1">
      <alignment/>
    </xf>
    <xf numFmtId="194" fontId="8" fillId="0" borderId="10" xfId="0" applyNumberFormat="1" applyFont="1" applyBorder="1" applyAlignment="1">
      <alignment horizontal="center"/>
    </xf>
    <xf numFmtId="49" fontId="8" fillId="4" borderId="10" xfId="0" applyNumberFormat="1" applyFont="1" applyFill="1" applyBorder="1" applyAlignment="1">
      <alignment/>
    </xf>
    <xf numFmtId="0" fontId="8" fillId="4" borderId="11" xfId="0" applyFont="1" applyFill="1" applyBorder="1" applyAlignment="1">
      <alignment wrapText="1"/>
    </xf>
    <xf numFmtId="194" fontId="8" fillId="4" borderId="10" xfId="0" applyNumberFormat="1" applyFont="1" applyFill="1" applyBorder="1" applyAlignment="1">
      <alignment/>
    </xf>
    <xf numFmtId="49" fontId="8" fillId="4" borderId="11" xfId="0" applyNumberFormat="1" applyFont="1" applyFill="1" applyBorder="1" applyAlignment="1">
      <alignment wrapText="1"/>
    </xf>
    <xf numFmtId="194" fontId="8" fillId="4" borderId="10" xfId="0" applyNumberFormat="1" applyFont="1" applyFill="1" applyBorder="1" applyAlignment="1">
      <alignment/>
    </xf>
    <xf numFmtId="49" fontId="8" fillId="4" borderId="11" xfId="0" applyNumberFormat="1" applyFont="1" applyFill="1" applyBorder="1" applyAlignment="1">
      <alignment/>
    </xf>
    <xf numFmtId="49" fontId="8" fillId="4" borderId="10" xfId="0" applyNumberFormat="1" applyFont="1" applyFill="1" applyBorder="1" applyAlignment="1">
      <alignment wrapText="1"/>
    </xf>
    <xf numFmtId="194" fontId="8" fillId="6" borderId="10" xfId="0" applyNumberFormat="1" applyFont="1" applyFill="1" applyBorder="1" applyAlignment="1">
      <alignment/>
    </xf>
    <xf numFmtId="194" fontId="8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/>
    </xf>
    <xf numFmtId="49" fontId="8" fillId="33" borderId="11" xfId="0" applyNumberFormat="1" applyFont="1" applyFill="1" applyBorder="1" applyAlignment="1">
      <alignment wrapText="1"/>
    </xf>
    <xf numFmtId="194" fontId="8" fillId="6" borderId="12" xfId="0" applyNumberFormat="1" applyFont="1" applyFill="1" applyBorder="1" applyAlignment="1">
      <alignment/>
    </xf>
    <xf numFmtId="49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 wrapText="1"/>
    </xf>
    <xf numFmtId="19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/>
    </xf>
    <xf numFmtId="49" fontId="9" fillId="34" borderId="10" xfId="0" applyNumberFormat="1" applyFont="1" applyFill="1" applyBorder="1" applyAlignment="1">
      <alignment/>
    </xf>
    <xf numFmtId="49" fontId="9" fillId="34" borderId="11" xfId="0" applyNumberFormat="1" applyFont="1" applyFill="1" applyBorder="1" applyAlignment="1">
      <alignment/>
    </xf>
    <xf numFmtId="194" fontId="9" fillId="34" borderId="10" xfId="0" applyNumberFormat="1" applyFont="1" applyFill="1" applyBorder="1" applyAlignment="1">
      <alignment/>
    </xf>
    <xf numFmtId="0" fontId="9" fillId="0" borderId="13" xfId="0" applyFont="1" applyBorder="1" applyAlignment="1">
      <alignment wrapText="1"/>
    </xf>
    <xf numFmtId="194" fontId="9" fillId="0" borderId="13" xfId="0" applyNumberFormat="1" applyFont="1" applyBorder="1" applyAlignment="1">
      <alignment/>
    </xf>
    <xf numFmtId="49" fontId="9" fillId="0" borderId="13" xfId="0" applyNumberFormat="1" applyFont="1" applyBorder="1" applyAlignment="1">
      <alignment/>
    </xf>
    <xf numFmtId="194" fontId="8" fillId="2" borderId="12" xfId="0" applyNumberFormat="1" applyFont="1" applyFill="1" applyBorder="1" applyAlignment="1">
      <alignment/>
    </xf>
    <xf numFmtId="49" fontId="9" fillId="35" borderId="10" xfId="0" applyNumberFormat="1" applyFont="1" applyFill="1" applyBorder="1" applyAlignment="1">
      <alignment/>
    </xf>
    <xf numFmtId="49" fontId="9" fillId="35" borderId="11" xfId="0" applyNumberFormat="1" applyFont="1" applyFill="1" applyBorder="1" applyAlignment="1">
      <alignment wrapText="1"/>
    </xf>
    <xf numFmtId="194" fontId="9" fillId="35" borderId="10" xfId="0" applyNumberFormat="1" applyFont="1" applyFill="1" applyBorder="1" applyAlignment="1">
      <alignment/>
    </xf>
    <xf numFmtId="49" fontId="11" fillId="36" borderId="13" xfId="0" applyNumberFormat="1" applyFont="1" applyFill="1" applyBorder="1" applyAlignment="1">
      <alignment/>
    </xf>
    <xf numFmtId="0" fontId="8" fillId="36" borderId="13" xfId="0" applyFont="1" applyFill="1" applyBorder="1" applyAlignment="1">
      <alignment wrapText="1"/>
    </xf>
    <xf numFmtId="194" fontId="8" fillId="36" borderId="13" xfId="0" applyNumberFormat="1" applyFont="1" applyFill="1" applyBorder="1" applyAlignment="1">
      <alignment/>
    </xf>
    <xf numFmtId="194" fontId="11" fillId="33" borderId="13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9" fillId="0" borderId="11" xfId="0" applyNumberFormat="1" applyFont="1" applyFill="1" applyBorder="1" applyAlignment="1">
      <alignment wrapText="1"/>
    </xf>
    <xf numFmtId="194" fontId="9" fillId="0" borderId="10" xfId="0" applyNumberFormat="1" applyFont="1" applyFill="1" applyBorder="1" applyAlignment="1">
      <alignment/>
    </xf>
    <xf numFmtId="49" fontId="9" fillId="0" borderId="13" xfId="0" applyNumberFormat="1" applyFont="1" applyFill="1" applyBorder="1" applyAlignment="1">
      <alignment/>
    </xf>
    <xf numFmtId="0" fontId="9" fillId="0" borderId="14" xfId="0" applyFont="1" applyFill="1" applyBorder="1" applyAlignment="1">
      <alignment wrapText="1"/>
    </xf>
    <xf numFmtId="194" fontId="9" fillId="0" borderId="13" xfId="0" applyNumberFormat="1" applyFont="1" applyFill="1" applyBorder="1" applyAlignment="1">
      <alignment/>
    </xf>
    <xf numFmtId="194" fontId="9" fillId="0" borderId="10" xfId="0" applyNumberFormat="1" applyFont="1" applyFill="1" applyBorder="1" applyAlignment="1">
      <alignment/>
    </xf>
    <xf numFmtId="194" fontId="0" fillId="0" borderId="0" xfId="0" applyNumberFormat="1" applyAlignment="1">
      <alignment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8" fillId="0" borderId="10" xfId="0" applyFont="1" applyBorder="1" applyAlignment="1">
      <alignment/>
    </xf>
    <xf numFmtId="49" fontId="8" fillId="6" borderId="10" xfId="0" applyNumberFormat="1" applyFont="1" applyFill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15" xfId="0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13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9"/>
  <sheetViews>
    <sheetView tabSelected="1" view="pageBreakPreview" zoomScale="91" zoomScaleSheetLayoutView="91" zoomScalePageLayoutView="0" workbookViewId="0" topLeftCell="A1">
      <pane xSplit="6" ySplit="8" topLeftCell="G15" activePane="bottomRight" state="frozen"/>
      <selection pane="topLeft" activeCell="A1" sqref="A1"/>
      <selection pane="topRight" activeCell="G1" sqref="G1"/>
      <selection pane="bottomLeft" activeCell="A9" sqref="A9"/>
      <selection pane="bottomRight" activeCell="J9" sqref="J9"/>
    </sheetView>
  </sheetViews>
  <sheetFormatPr defaultColWidth="9.140625" defaultRowHeight="12.75"/>
  <cols>
    <col min="1" max="1" width="2.28125" style="0" customWidth="1"/>
    <col min="2" max="2" width="8.7109375" style="0" customWidth="1"/>
    <col min="3" max="3" width="36.7109375" style="0" customWidth="1"/>
    <col min="4" max="4" width="11.57421875" style="0" hidden="1" customWidth="1"/>
    <col min="5" max="5" width="14.7109375" style="0" customWidth="1"/>
    <col min="6" max="6" width="12.57421875" style="0" customWidth="1"/>
    <col min="7" max="7" width="12.140625" style="0" customWidth="1"/>
    <col min="8" max="8" width="11.8515625" style="0" customWidth="1"/>
    <col min="9" max="9" width="11.421875" style="0" hidden="1" customWidth="1"/>
    <col min="10" max="10" width="14.57421875" style="0" customWidth="1"/>
    <col min="11" max="11" width="14.7109375" style="0" customWidth="1"/>
    <col min="12" max="12" width="10.57421875" style="0" customWidth="1"/>
  </cols>
  <sheetData>
    <row r="1" spans="3:12" ht="21.75" customHeight="1">
      <c r="C1" s="51" t="s">
        <v>85</v>
      </c>
      <c r="D1" s="52"/>
      <c r="E1" s="52"/>
      <c r="F1" s="52"/>
      <c r="G1" s="52"/>
      <c r="H1" s="52"/>
      <c r="I1" s="52"/>
      <c r="J1" s="52"/>
      <c r="K1" s="52"/>
      <c r="L1" s="52"/>
    </row>
    <row r="3" spans="2:12" ht="36.75" customHeight="1">
      <c r="B3" s="61" t="s">
        <v>107</v>
      </c>
      <c r="C3" s="61"/>
      <c r="D3" s="61"/>
      <c r="E3" s="61"/>
      <c r="F3" s="61"/>
      <c r="G3" s="61"/>
      <c r="H3" s="61"/>
      <c r="I3" s="61"/>
      <c r="J3" s="61"/>
      <c r="K3" s="62"/>
      <c r="L3" s="62"/>
    </row>
    <row r="4" spans="2:12" ht="15">
      <c r="B4" s="1"/>
      <c r="C4" s="1"/>
      <c r="D4" s="1"/>
      <c r="E4" s="1"/>
      <c r="F4" s="1"/>
      <c r="G4" s="1"/>
      <c r="H4" s="1"/>
      <c r="I4" s="1"/>
      <c r="J4" s="2"/>
      <c r="L4" s="2" t="s">
        <v>67</v>
      </c>
    </row>
    <row r="5" spans="2:12" ht="15.75">
      <c r="B5" s="59" t="s">
        <v>0</v>
      </c>
      <c r="C5" s="65" t="s">
        <v>62</v>
      </c>
      <c r="D5" s="47" t="s">
        <v>95</v>
      </c>
      <c r="E5" s="55"/>
      <c r="F5" s="55"/>
      <c r="G5" s="56"/>
      <c r="H5" s="57" t="s">
        <v>102</v>
      </c>
      <c r="I5" s="47" t="s">
        <v>86</v>
      </c>
      <c r="J5" s="48"/>
      <c r="K5" s="49" t="s">
        <v>113</v>
      </c>
      <c r="L5" s="49" t="s">
        <v>114</v>
      </c>
    </row>
    <row r="6" spans="2:12" ht="138.75" customHeight="1">
      <c r="B6" s="60"/>
      <c r="C6" s="66"/>
      <c r="D6" s="3" t="s">
        <v>49</v>
      </c>
      <c r="E6" s="3" t="s">
        <v>108</v>
      </c>
      <c r="F6" s="3" t="s">
        <v>109</v>
      </c>
      <c r="G6" s="3" t="s">
        <v>110</v>
      </c>
      <c r="H6" s="58"/>
      <c r="I6" s="3" t="s">
        <v>111</v>
      </c>
      <c r="J6" s="3" t="s">
        <v>112</v>
      </c>
      <c r="K6" s="50"/>
      <c r="L6" s="50"/>
    </row>
    <row r="7" spans="2:12" ht="27.75" customHeight="1">
      <c r="B7" s="6" t="s">
        <v>23</v>
      </c>
      <c r="C7" s="7" t="s">
        <v>69</v>
      </c>
      <c r="D7" s="8">
        <f>SUM(D8:D15)</f>
        <v>44623.28600000001</v>
      </c>
      <c r="E7" s="8">
        <f>SUM(E8:E15)</f>
        <v>52308.1998</v>
      </c>
      <c r="F7" s="8">
        <f>SUM(F8:F15)</f>
        <v>37576.862949999995</v>
      </c>
      <c r="G7" s="8">
        <f>SUM(G8:G15)</f>
        <v>52308.1998</v>
      </c>
      <c r="H7" s="8">
        <f>SUM(H8:H15)</f>
        <v>50050.256</v>
      </c>
      <c r="I7" s="8">
        <f aca="true" t="shared" si="0" ref="I7:I17">H7/D7*100</f>
        <v>112.16174443092332</v>
      </c>
      <c r="J7" s="8">
        <f aca="true" t="shared" si="1" ref="J7:J17">H7/G7*100</f>
        <v>95.68338461535049</v>
      </c>
      <c r="K7" s="8">
        <f>SUM(K8:K15)</f>
        <v>44744.265999999996</v>
      </c>
      <c r="L7" s="8">
        <f>SUM(L8:L15)</f>
        <v>44699.666000000005</v>
      </c>
    </row>
    <row r="8" spans="2:12" ht="41.25" customHeight="1">
      <c r="B8" s="19" t="s">
        <v>52</v>
      </c>
      <c r="C8" s="20" t="s">
        <v>68</v>
      </c>
      <c r="D8" s="21">
        <v>1670.53</v>
      </c>
      <c r="E8" s="21">
        <v>1731.82</v>
      </c>
      <c r="F8" s="21">
        <v>1378.19721</v>
      </c>
      <c r="G8" s="21">
        <f>SUM(E8)</f>
        <v>1731.82</v>
      </c>
      <c r="H8" s="21">
        <v>1721.7</v>
      </c>
      <c r="I8" s="34">
        <f t="shared" si="0"/>
        <v>103.06309973481471</v>
      </c>
      <c r="J8" s="34">
        <f t="shared" si="1"/>
        <v>99.4156436581169</v>
      </c>
      <c r="K8" s="21">
        <v>1721.7</v>
      </c>
      <c r="L8" s="21">
        <v>1721.7</v>
      </c>
    </row>
    <row r="9" spans="2:12" ht="57" customHeight="1">
      <c r="B9" s="19" t="s">
        <v>1</v>
      </c>
      <c r="C9" s="22" t="s">
        <v>59</v>
      </c>
      <c r="D9" s="21">
        <v>475.6</v>
      </c>
      <c r="E9" s="21">
        <v>534.39</v>
      </c>
      <c r="F9" s="21">
        <v>363.37543</v>
      </c>
      <c r="G9" s="21">
        <f aca="true" t="shared" si="2" ref="G9:G15">SUM(E9)</f>
        <v>534.39</v>
      </c>
      <c r="H9" s="21">
        <v>508.644</v>
      </c>
      <c r="I9" s="34">
        <f t="shared" si="0"/>
        <v>106.94785534062237</v>
      </c>
      <c r="J9" s="34">
        <f t="shared" si="1"/>
        <v>95.18217032504351</v>
      </c>
      <c r="K9" s="23">
        <v>508.644</v>
      </c>
      <c r="L9" s="23">
        <v>508.644</v>
      </c>
    </row>
    <row r="10" spans="2:12" ht="68.25" customHeight="1">
      <c r="B10" s="19" t="s">
        <v>2</v>
      </c>
      <c r="C10" s="22" t="s">
        <v>60</v>
      </c>
      <c r="D10" s="21">
        <v>21237.846</v>
      </c>
      <c r="E10" s="21">
        <v>25025.65536</v>
      </c>
      <c r="F10" s="21">
        <v>17458.12526</v>
      </c>
      <c r="G10" s="21">
        <f t="shared" si="2"/>
        <v>25025.65536</v>
      </c>
      <c r="H10" s="21">
        <v>25458.218</v>
      </c>
      <c r="I10" s="34">
        <f>H10/D10*100</f>
        <v>119.87193993213812</v>
      </c>
      <c r="J10" s="34">
        <f t="shared" si="1"/>
        <v>101.72847677224625</v>
      </c>
      <c r="K10" s="23">
        <v>22358.49</v>
      </c>
      <c r="L10" s="23">
        <v>22358.49</v>
      </c>
    </row>
    <row r="11" spans="2:12" ht="15" customHeight="1">
      <c r="B11" s="19" t="s">
        <v>55</v>
      </c>
      <c r="C11" s="22" t="s">
        <v>61</v>
      </c>
      <c r="D11" s="21">
        <v>19.8</v>
      </c>
      <c r="E11" s="21">
        <v>19.8</v>
      </c>
      <c r="F11" s="21">
        <v>0</v>
      </c>
      <c r="G11" s="21">
        <f t="shared" si="2"/>
        <v>19.8</v>
      </c>
      <c r="H11" s="21">
        <v>116.5</v>
      </c>
      <c r="I11" s="34">
        <f t="shared" si="0"/>
        <v>588.3838383838383</v>
      </c>
      <c r="J11" s="34">
        <f t="shared" si="1"/>
        <v>588.3838383838383</v>
      </c>
      <c r="K11" s="21">
        <v>9.3</v>
      </c>
      <c r="L11" s="21">
        <v>8.2</v>
      </c>
    </row>
    <row r="12" spans="2:12" ht="55.5" customHeight="1">
      <c r="B12" s="19" t="s">
        <v>3</v>
      </c>
      <c r="C12" s="22" t="s">
        <v>63</v>
      </c>
      <c r="D12" s="21">
        <v>10294.1</v>
      </c>
      <c r="E12" s="21">
        <v>11338.57257</v>
      </c>
      <c r="F12" s="21">
        <v>8906.45579</v>
      </c>
      <c r="G12" s="21">
        <f t="shared" si="2"/>
        <v>11338.57257</v>
      </c>
      <c r="H12" s="21">
        <v>11406.332</v>
      </c>
      <c r="I12" s="34">
        <f t="shared" si="0"/>
        <v>110.80455795067077</v>
      </c>
      <c r="J12" s="34">
        <f t="shared" si="1"/>
        <v>100.59760106117133</v>
      </c>
      <c r="K12" s="21">
        <v>11315.57</v>
      </c>
      <c r="L12" s="21">
        <v>11316.07</v>
      </c>
    </row>
    <row r="13" spans="2:12" ht="35.25" customHeight="1">
      <c r="B13" s="19" t="s">
        <v>93</v>
      </c>
      <c r="C13" s="22" t="s">
        <v>94</v>
      </c>
      <c r="D13" s="21">
        <v>0</v>
      </c>
      <c r="E13" s="21">
        <v>0</v>
      </c>
      <c r="F13" s="21">
        <v>0</v>
      </c>
      <c r="G13" s="21">
        <f t="shared" si="2"/>
        <v>0</v>
      </c>
      <c r="H13" s="21">
        <v>0</v>
      </c>
      <c r="I13" s="34">
        <v>0</v>
      </c>
      <c r="J13" s="34">
        <v>0</v>
      </c>
      <c r="K13" s="21">
        <v>0</v>
      </c>
      <c r="L13" s="21">
        <v>0</v>
      </c>
    </row>
    <row r="14" spans="2:12" ht="17.25" customHeight="1">
      <c r="B14" s="19" t="s">
        <v>37</v>
      </c>
      <c r="C14" s="22" t="s">
        <v>24</v>
      </c>
      <c r="D14" s="21">
        <v>600</v>
      </c>
      <c r="E14" s="21">
        <v>164.233</v>
      </c>
      <c r="F14" s="21">
        <v>0</v>
      </c>
      <c r="G14" s="21">
        <f t="shared" si="2"/>
        <v>164.233</v>
      </c>
      <c r="H14" s="21">
        <v>600</v>
      </c>
      <c r="I14" s="34">
        <f t="shared" si="0"/>
        <v>100</v>
      </c>
      <c r="J14" s="34">
        <v>100</v>
      </c>
      <c r="K14" s="21">
        <v>600</v>
      </c>
      <c r="L14" s="21">
        <v>600</v>
      </c>
    </row>
    <row r="15" spans="2:12" ht="15.75" customHeight="1">
      <c r="B15" s="19" t="s">
        <v>38</v>
      </c>
      <c r="C15" s="22" t="s">
        <v>57</v>
      </c>
      <c r="D15" s="21">
        <v>10325.41</v>
      </c>
      <c r="E15" s="21">
        <v>13493.72887</v>
      </c>
      <c r="F15" s="21">
        <v>9470.70926</v>
      </c>
      <c r="G15" s="21">
        <f t="shared" si="2"/>
        <v>13493.72887</v>
      </c>
      <c r="H15" s="21">
        <v>10238.862</v>
      </c>
      <c r="I15" s="34">
        <f t="shared" si="0"/>
        <v>99.16179599647859</v>
      </c>
      <c r="J15" s="34">
        <f t="shared" si="1"/>
        <v>75.87867000028139</v>
      </c>
      <c r="K15" s="21">
        <v>8230.562</v>
      </c>
      <c r="L15" s="21">
        <v>8186.562</v>
      </c>
    </row>
    <row r="16" spans="2:12" ht="24.75" customHeight="1">
      <c r="B16" s="16" t="s">
        <v>46</v>
      </c>
      <c r="C16" s="17" t="s">
        <v>70</v>
      </c>
      <c r="D16" s="14">
        <f>SUM(D17)</f>
        <v>1314.2</v>
      </c>
      <c r="E16" s="14">
        <f>SUM(E17)</f>
        <v>1314.2</v>
      </c>
      <c r="F16" s="14">
        <f>SUM(F17)</f>
        <v>1314.2</v>
      </c>
      <c r="G16" s="14">
        <f>SUM(G17)</f>
        <v>1314.2</v>
      </c>
      <c r="H16" s="14">
        <f>SUM(H17)</f>
        <v>1346.8</v>
      </c>
      <c r="I16" s="14">
        <f t="shared" si="0"/>
        <v>102.48059656064525</v>
      </c>
      <c r="J16" s="14">
        <f t="shared" si="1"/>
        <v>102.48059656064525</v>
      </c>
      <c r="K16" s="15">
        <f>SUM(K17)</f>
        <v>1389.9</v>
      </c>
      <c r="L16" s="15">
        <f>SUM(L17)</f>
        <v>1436.6</v>
      </c>
    </row>
    <row r="17" spans="2:12" ht="24" customHeight="1">
      <c r="B17" s="19" t="s">
        <v>47</v>
      </c>
      <c r="C17" s="22" t="s">
        <v>48</v>
      </c>
      <c r="D17" s="21">
        <v>1314.2</v>
      </c>
      <c r="E17" s="21">
        <v>1314.2</v>
      </c>
      <c r="F17" s="21">
        <v>1314.2</v>
      </c>
      <c r="G17" s="21">
        <f>SUM(E17)</f>
        <v>1314.2</v>
      </c>
      <c r="H17" s="21">
        <v>1346.8</v>
      </c>
      <c r="I17" s="21">
        <f t="shared" si="0"/>
        <v>102.48059656064525</v>
      </c>
      <c r="J17" s="21">
        <f t="shared" si="1"/>
        <v>102.48059656064525</v>
      </c>
      <c r="K17" s="23">
        <v>1389.9</v>
      </c>
      <c r="L17" s="23">
        <v>1436.6</v>
      </c>
    </row>
    <row r="18" spans="2:12" ht="59.25" customHeight="1">
      <c r="B18" s="6" t="s">
        <v>25</v>
      </c>
      <c r="C18" s="9" t="s">
        <v>71</v>
      </c>
      <c r="D18" s="10">
        <f>SUM(D19:D21)</f>
        <v>4702.82</v>
      </c>
      <c r="E18" s="10">
        <f>SUM(E19:E21)</f>
        <v>4957.1125999999995</v>
      </c>
      <c r="F18" s="10">
        <f>SUM(F19:F21)</f>
        <v>3711.49493</v>
      </c>
      <c r="G18" s="10">
        <f>SUM(G19:G21)</f>
        <v>4957.1125999999995</v>
      </c>
      <c r="H18" s="10">
        <f>SUM(H19:H21)</f>
        <v>5276.8</v>
      </c>
      <c r="I18" s="14">
        <f>H18/D18*100</f>
        <v>112.20501741508289</v>
      </c>
      <c r="J18" s="14">
        <f>I18/E18*100</f>
        <v>2.263515608160341</v>
      </c>
      <c r="K18" s="10">
        <f>SUM(K19:K21)</f>
        <v>4210.8</v>
      </c>
      <c r="L18" s="10">
        <f>SUM(L19:L21)</f>
        <v>4299.8</v>
      </c>
    </row>
    <row r="19" spans="2:12" ht="18.75" customHeight="1">
      <c r="B19" s="39" t="s">
        <v>115</v>
      </c>
      <c r="C19" s="40" t="s">
        <v>116</v>
      </c>
      <c r="D19" s="41">
        <v>4702.82</v>
      </c>
      <c r="E19" s="41">
        <v>4743.62</v>
      </c>
      <c r="F19" s="41">
        <v>3498.00233</v>
      </c>
      <c r="G19" s="41">
        <f>SUM(E19)</f>
        <v>4743.62</v>
      </c>
      <c r="H19" s="41">
        <v>4859.8</v>
      </c>
      <c r="I19" s="21">
        <f>H19/D19*100</f>
        <v>103.337997201679</v>
      </c>
      <c r="J19" s="21">
        <f>H19/G19*100</f>
        <v>102.44918437817532</v>
      </c>
      <c r="K19" s="41">
        <v>4210.8</v>
      </c>
      <c r="L19" s="41">
        <v>4299.8</v>
      </c>
    </row>
    <row r="20" spans="2:12" ht="51.75" customHeight="1">
      <c r="B20" s="19" t="s">
        <v>106</v>
      </c>
      <c r="C20" s="20" t="s">
        <v>105</v>
      </c>
      <c r="D20" s="21">
        <v>0</v>
      </c>
      <c r="E20" s="21">
        <v>213.4926</v>
      </c>
      <c r="F20" s="21">
        <v>213.4926</v>
      </c>
      <c r="G20" s="41">
        <f>SUM(E20)</f>
        <v>213.4926</v>
      </c>
      <c r="H20" s="21">
        <v>417</v>
      </c>
      <c r="I20" s="21"/>
      <c r="J20" s="21">
        <f>H20/G20*100</f>
        <v>195.32292922564997</v>
      </c>
      <c r="K20" s="23">
        <v>0</v>
      </c>
      <c r="L20" s="23">
        <v>0</v>
      </c>
    </row>
    <row r="21" spans="2:12" ht="42.75" customHeight="1">
      <c r="B21" s="19" t="s">
        <v>88</v>
      </c>
      <c r="C21" s="20" t="s">
        <v>89</v>
      </c>
      <c r="D21" s="21">
        <v>0</v>
      </c>
      <c r="E21" s="21">
        <v>0</v>
      </c>
      <c r="F21" s="21">
        <v>0</v>
      </c>
      <c r="G21" s="41">
        <f>SUM(E21)</f>
        <v>0</v>
      </c>
      <c r="H21" s="21">
        <v>0</v>
      </c>
      <c r="I21" s="21"/>
      <c r="J21" s="21"/>
      <c r="K21" s="21">
        <v>0</v>
      </c>
      <c r="L21" s="21">
        <v>0</v>
      </c>
    </row>
    <row r="22" spans="2:12" ht="24" customHeight="1">
      <c r="B22" s="6" t="s">
        <v>26</v>
      </c>
      <c r="C22" s="9" t="s">
        <v>72</v>
      </c>
      <c r="D22" s="8">
        <f>SUM(D23:D28)</f>
        <v>36075.737</v>
      </c>
      <c r="E22" s="8">
        <f>SUM(E23:E28)</f>
        <v>63797.73164</v>
      </c>
      <c r="F22" s="8">
        <f>SUM(F23:F28)</f>
        <v>42155.216159999996</v>
      </c>
      <c r="G22" s="8">
        <f>SUM(G23:G28)</f>
        <v>63797.73164</v>
      </c>
      <c r="H22" s="8">
        <f>SUM(H23:H28)</f>
        <v>42021.171</v>
      </c>
      <c r="I22" s="8">
        <f>H22/D22*100</f>
        <v>116.48042283931719</v>
      </c>
      <c r="J22" s="8">
        <f aca="true" t="shared" si="3" ref="J22:J28">H22/G22*100</f>
        <v>65.8662462125119</v>
      </c>
      <c r="K22" s="8">
        <f>SUM(K23:K28)</f>
        <v>38084.474</v>
      </c>
      <c r="L22" s="8">
        <f>SUM(L23:L28)</f>
        <v>36706.674</v>
      </c>
    </row>
    <row r="23" spans="2:12" ht="15.75" customHeight="1">
      <c r="B23" s="39" t="s">
        <v>130</v>
      </c>
      <c r="C23" s="40" t="s">
        <v>131</v>
      </c>
      <c r="D23" s="45"/>
      <c r="E23" s="45">
        <v>223.72</v>
      </c>
      <c r="F23" s="45">
        <v>0</v>
      </c>
      <c r="G23" s="45">
        <f aca="true" t="shared" si="4" ref="G23:G28">SUM(E23)</f>
        <v>223.72</v>
      </c>
      <c r="H23" s="45">
        <v>0</v>
      </c>
      <c r="I23" s="45"/>
      <c r="J23" s="45"/>
      <c r="K23" s="45">
        <v>0</v>
      </c>
      <c r="L23" s="45">
        <v>0</v>
      </c>
    </row>
    <row r="24" spans="2:12" ht="13.5" customHeight="1">
      <c r="B24" s="19" t="s">
        <v>4</v>
      </c>
      <c r="C24" s="22" t="s">
        <v>56</v>
      </c>
      <c r="D24" s="21">
        <v>15205.367</v>
      </c>
      <c r="E24" s="21">
        <v>10236.65946</v>
      </c>
      <c r="F24" s="21">
        <v>7282.5612</v>
      </c>
      <c r="G24" s="45">
        <f t="shared" si="4"/>
        <v>10236.65946</v>
      </c>
      <c r="H24" s="21">
        <v>18317.967</v>
      </c>
      <c r="I24" s="21">
        <f>H24/D24*100</f>
        <v>120.47040364103016</v>
      </c>
      <c r="J24" s="21">
        <f t="shared" si="3"/>
        <v>178.9447726729399</v>
      </c>
      <c r="K24" s="23">
        <v>16499.6</v>
      </c>
      <c r="L24" s="21">
        <v>15691.8</v>
      </c>
    </row>
    <row r="25" spans="2:12" ht="12.75">
      <c r="B25" s="19" t="s">
        <v>5</v>
      </c>
      <c r="C25" s="23" t="s">
        <v>27</v>
      </c>
      <c r="D25" s="21">
        <v>9096.3</v>
      </c>
      <c r="E25" s="21">
        <v>11618.587</v>
      </c>
      <c r="F25" s="21">
        <v>10316.56271</v>
      </c>
      <c r="G25" s="45">
        <f t="shared" si="4"/>
        <v>11618.587</v>
      </c>
      <c r="H25" s="21">
        <v>12446.24</v>
      </c>
      <c r="I25" s="21">
        <f>H25/D25*100</f>
        <v>136.827501291734</v>
      </c>
      <c r="J25" s="21">
        <f t="shared" si="3"/>
        <v>107.1235254338587</v>
      </c>
      <c r="K25" s="21">
        <v>11882.4</v>
      </c>
      <c r="L25" s="21">
        <v>11892.4</v>
      </c>
    </row>
    <row r="26" spans="2:12" ht="12.75">
      <c r="B26" s="19" t="s">
        <v>64</v>
      </c>
      <c r="C26" s="23" t="s">
        <v>65</v>
      </c>
      <c r="D26" s="21">
        <v>0</v>
      </c>
      <c r="E26" s="21">
        <v>28593.1395</v>
      </c>
      <c r="F26" s="21">
        <v>17631.82884</v>
      </c>
      <c r="G26" s="45">
        <f t="shared" si="4"/>
        <v>28593.1395</v>
      </c>
      <c r="H26" s="21">
        <v>0</v>
      </c>
      <c r="I26" s="21">
        <v>0</v>
      </c>
      <c r="J26" s="21">
        <f t="shared" si="3"/>
        <v>0</v>
      </c>
      <c r="K26" s="21">
        <v>0</v>
      </c>
      <c r="L26" s="21">
        <v>0</v>
      </c>
    </row>
    <row r="27" spans="2:12" ht="12.75">
      <c r="B27" s="19" t="s">
        <v>73</v>
      </c>
      <c r="C27" s="23" t="s">
        <v>74</v>
      </c>
      <c r="D27" s="21">
        <v>788.61</v>
      </c>
      <c r="E27" s="21">
        <v>574.313</v>
      </c>
      <c r="F27" s="21">
        <v>383.00508</v>
      </c>
      <c r="G27" s="45">
        <f t="shared" si="4"/>
        <v>574.313</v>
      </c>
      <c r="H27" s="21">
        <v>835</v>
      </c>
      <c r="I27" s="21">
        <f aca="true" t="shared" si="5" ref="I27:I33">H27/D27*100</f>
        <v>105.8825021239903</v>
      </c>
      <c r="J27" s="21">
        <f t="shared" si="3"/>
        <v>145.39110206455365</v>
      </c>
      <c r="K27" s="21">
        <v>356.61</v>
      </c>
      <c r="L27" s="21">
        <v>356.61</v>
      </c>
    </row>
    <row r="28" spans="2:12" ht="24.75" customHeight="1">
      <c r="B28" s="19" t="s">
        <v>6</v>
      </c>
      <c r="C28" s="22" t="s">
        <v>21</v>
      </c>
      <c r="D28" s="21">
        <v>10985.46</v>
      </c>
      <c r="E28" s="21">
        <v>12551.31268</v>
      </c>
      <c r="F28" s="21">
        <v>6541.25833</v>
      </c>
      <c r="G28" s="45">
        <f t="shared" si="4"/>
        <v>12551.31268</v>
      </c>
      <c r="H28" s="21">
        <v>10421.964</v>
      </c>
      <c r="I28" s="21">
        <f t="shared" si="5"/>
        <v>94.8705288626967</v>
      </c>
      <c r="J28" s="21">
        <f t="shared" si="3"/>
        <v>83.03485273382577</v>
      </c>
      <c r="K28" s="21">
        <v>9345.864</v>
      </c>
      <c r="L28" s="21">
        <v>8765.864</v>
      </c>
    </row>
    <row r="29" spans="2:12" ht="30.75" customHeight="1">
      <c r="B29" s="6" t="s">
        <v>28</v>
      </c>
      <c r="C29" s="9" t="s">
        <v>75</v>
      </c>
      <c r="D29" s="8">
        <f>SUM(D30:D33)</f>
        <v>23769.7</v>
      </c>
      <c r="E29" s="8">
        <f>SUM(E30:E33)</f>
        <v>50207.10054</v>
      </c>
      <c r="F29" s="8">
        <f>SUM(F30:F33)</f>
        <v>33503.58557</v>
      </c>
      <c r="G29" s="8">
        <f>SUM(G30:G33)</f>
        <v>50207.10054</v>
      </c>
      <c r="H29" s="8">
        <f>SUM(H30:H33)</f>
        <v>36973.662000000004</v>
      </c>
      <c r="I29" s="8">
        <f t="shared" si="5"/>
        <v>155.5495525816481</v>
      </c>
      <c r="J29" s="8">
        <f aca="true" t="shared" si="6" ref="J29:J41">H29/G29*100</f>
        <v>73.64229681127092</v>
      </c>
      <c r="K29" s="8">
        <f>SUM(K30:K33)</f>
        <v>21756.679999999997</v>
      </c>
      <c r="L29" s="8">
        <f>SUM(L30:L33)</f>
        <v>29479.5</v>
      </c>
    </row>
    <row r="30" spans="2:12" ht="12.75">
      <c r="B30" s="19" t="s">
        <v>81</v>
      </c>
      <c r="C30" s="24" t="s">
        <v>39</v>
      </c>
      <c r="D30" s="21">
        <v>1805.2</v>
      </c>
      <c r="E30" s="21">
        <v>14665.44386</v>
      </c>
      <c r="F30" s="21">
        <v>12375.1231</v>
      </c>
      <c r="G30" s="21">
        <f>SUM(E30)</f>
        <v>14665.44386</v>
      </c>
      <c r="H30" s="21">
        <v>1628.1</v>
      </c>
      <c r="I30" s="21">
        <f t="shared" si="5"/>
        <v>90.18945269222246</v>
      </c>
      <c r="J30" s="21">
        <f t="shared" si="6"/>
        <v>11.101607394513595</v>
      </c>
      <c r="K30" s="21">
        <v>272</v>
      </c>
      <c r="L30" s="21">
        <v>278</v>
      </c>
    </row>
    <row r="31" spans="2:12" ht="12.75">
      <c r="B31" s="19" t="s">
        <v>7</v>
      </c>
      <c r="C31" s="22" t="s">
        <v>8</v>
      </c>
      <c r="D31" s="21">
        <v>12589.8</v>
      </c>
      <c r="E31" s="21">
        <v>23979.87326</v>
      </c>
      <c r="F31" s="21">
        <v>13157.97625</v>
      </c>
      <c r="G31" s="21">
        <f>SUM(E31)</f>
        <v>23979.87326</v>
      </c>
      <c r="H31" s="21">
        <v>17851.062</v>
      </c>
      <c r="I31" s="21">
        <f t="shared" si="5"/>
        <v>141.7898775198971</v>
      </c>
      <c r="J31" s="21">
        <f t="shared" si="6"/>
        <v>74.44185299251245</v>
      </c>
      <c r="K31" s="21">
        <v>8282.63</v>
      </c>
      <c r="L31" s="21">
        <v>17872.65</v>
      </c>
    </row>
    <row r="32" spans="2:12" ht="12.75">
      <c r="B32" s="19" t="s">
        <v>9</v>
      </c>
      <c r="C32" s="23" t="s">
        <v>10</v>
      </c>
      <c r="D32" s="21">
        <v>9370.8</v>
      </c>
      <c r="E32" s="21">
        <v>11557.88342</v>
      </c>
      <c r="F32" s="21">
        <v>7966.58622</v>
      </c>
      <c r="G32" s="21">
        <f>SUM(E32)</f>
        <v>11557.88342</v>
      </c>
      <c r="H32" s="21">
        <v>17490.7</v>
      </c>
      <c r="I32" s="21">
        <f t="shared" si="5"/>
        <v>186.65108635335298</v>
      </c>
      <c r="J32" s="21">
        <f t="shared" si="6"/>
        <v>151.3313412534836</v>
      </c>
      <c r="K32" s="21">
        <v>13198.25</v>
      </c>
      <c r="L32" s="21">
        <v>11325.05</v>
      </c>
    </row>
    <row r="33" spans="2:12" ht="23.25" customHeight="1">
      <c r="B33" s="19" t="s">
        <v>58</v>
      </c>
      <c r="C33" s="22" t="s">
        <v>66</v>
      </c>
      <c r="D33" s="21">
        <v>3.9</v>
      </c>
      <c r="E33" s="21">
        <v>3.9</v>
      </c>
      <c r="F33" s="21">
        <v>3.9</v>
      </c>
      <c r="G33" s="21">
        <f>SUM(E33)</f>
        <v>3.9</v>
      </c>
      <c r="H33" s="21">
        <v>3.8</v>
      </c>
      <c r="I33" s="21">
        <f t="shared" si="5"/>
        <v>97.43589743589743</v>
      </c>
      <c r="J33" s="21">
        <f t="shared" si="6"/>
        <v>97.43589743589743</v>
      </c>
      <c r="K33" s="21">
        <v>3.8</v>
      </c>
      <c r="L33" s="21">
        <v>3.8</v>
      </c>
    </row>
    <row r="34" spans="2:12" ht="21.75" customHeight="1">
      <c r="B34" s="6" t="s">
        <v>29</v>
      </c>
      <c r="C34" s="9" t="s">
        <v>76</v>
      </c>
      <c r="D34" s="8">
        <f>SUM(D35:D36)</f>
        <v>4755.2</v>
      </c>
      <c r="E34" s="8">
        <f>E35+E36</f>
        <v>7136.53</v>
      </c>
      <c r="F34" s="8">
        <f>F35+F36</f>
        <v>6021.545459999999</v>
      </c>
      <c r="G34" s="8">
        <f>G35+G36</f>
        <v>7136.53</v>
      </c>
      <c r="H34" s="8">
        <f>H35+H36</f>
        <v>4991.604</v>
      </c>
      <c r="I34" s="8">
        <v>0</v>
      </c>
      <c r="J34" s="8">
        <f t="shared" si="6"/>
        <v>69.94441276082355</v>
      </c>
      <c r="K34" s="8">
        <f>K35+K36</f>
        <v>4743.604</v>
      </c>
      <c r="L34" s="8">
        <f>L35+L36</f>
        <v>4745.704</v>
      </c>
    </row>
    <row r="35" spans="2:12" ht="27.75" customHeight="1">
      <c r="B35" s="32" t="s">
        <v>96</v>
      </c>
      <c r="C35" s="33" t="s">
        <v>97</v>
      </c>
      <c r="D35" s="34">
        <v>0</v>
      </c>
      <c r="E35" s="34">
        <v>2508</v>
      </c>
      <c r="F35" s="34">
        <v>2508</v>
      </c>
      <c r="G35" s="34">
        <f>SUM(E35)</f>
        <v>2508</v>
      </c>
      <c r="H35" s="34">
        <v>0</v>
      </c>
      <c r="I35" s="21"/>
      <c r="J35" s="21">
        <f>H35/G35*100</f>
        <v>0</v>
      </c>
      <c r="K35" s="34">
        <v>0</v>
      </c>
      <c r="L35" s="34">
        <v>0</v>
      </c>
    </row>
    <row r="36" spans="2:12" ht="26.25" customHeight="1">
      <c r="B36" s="32" t="s">
        <v>98</v>
      </c>
      <c r="C36" s="33" t="s">
        <v>117</v>
      </c>
      <c r="D36" s="34">
        <v>4755.2</v>
      </c>
      <c r="E36" s="34">
        <v>4628.53</v>
      </c>
      <c r="F36" s="34">
        <v>3513.54546</v>
      </c>
      <c r="G36" s="34">
        <f>SUM(E36)</f>
        <v>4628.53</v>
      </c>
      <c r="H36" s="34">
        <v>4991.604</v>
      </c>
      <c r="I36" s="21">
        <v>0</v>
      </c>
      <c r="J36" s="21">
        <f>H36/G36*100</f>
        <v>107.84426156900788</v>
      </c>
      <c r="K36" s="34">
        <v>4743.604</v>
      </c>
      <c r="L36" s="34">
        <v>4745.704</v>
      </c>
    </row>
    <row r="37" spans="2:12" ht="21.75" customHeight="1">
      <c r="B37" s="6" t="s">
        <v>30</v>
      </c>
      <c r="C37" s="11" t="s">
        <v>77</v>
      </c>
      <c r="D37" s="8">
        <f>SUM(D38:D43)</f>
        <v>516035.907</v>
      </c>
      <c r="E37" s="8">
        <f>SUM(E38:E43)</f>
        <v>506375.36373999994</v>
      </c>
      <c r="F37" s="8">
        <f>SUM(F38:F43)</f>
        <v>308949.31285</v>
      </c>
      <c r="G37" s="8">
        <f>SUM(G38:G43)</f>
        <v>495475.36373999994</v>
      </c>
      <c r="H37" s="8">
        <f>SUM(H38:H43)</f>
        <v>503617.33400000003</v>
      </c>
      <c r="I37" s="8">
        <f>H37/D37*100</f>
        <v>97.59346727009832</v>
      </c>
      <c r="J37" s="8">
        <f t="shared" si="6"/>
        <v>101.64326439937234</v>
      </c>
      <c r="K37" s="8">
        <f>SUM(K38:K43)</f>
        <v>435299.68600000005</v>
      </c>
      <c r="L37" s="8">
        <f>SUM(L38:L43)</f>
        <v>450849.41599999997</v>
      </c>
    </row>
    <row r="38" spans="2:12" ht="18.75" customHeight="1">
      <c r="B38" s="19" t="s">
        <v>11</v>
      </c>
      <c r="C38" s="22" t="s">
        <v>12</v>
      </c>
      <c r="D38" s="21">
        <v>103783.73</v>
      </c>
      <c r="E38" s="21">
        <v>109622.69302</v>
      </c>
      <c r="F38" s="21">
        <v>78745.03712</v>
      </c>
      <c r="G38" s="21">
        <f aca="true" t="shared" si="7" ref="G38:G43">SUM(E38)</f>
        <v>109622.69302</v>
      </c>
      <c r="H38" s="21">
        <v>106520.2</v>
      </c>
      <c r="I38" s="21">
        <f>H38/D38*100</f>
        <v>102.63670423100038</v>
      </c>
      <c r="J38" s="21">
        <f t="shared" si="6"/>
        <v>97.16984418597163</v>
      </c>
      <c r="K38" s="21">
        <v>107543.5</v>
      </c>
      <c r="L38" s="21">
        <v>107716.3</v>
      </c>
    </row>
    <row r="39" spans="2:12" ht="13.5" customHeight="1">
      <c r="B39" s="19" t="s">
        <v>13</v>
      </c>
      <c r="C39" s="23" t="s">
        <v>14</v>
      </c>
      <c r="D39" s="21">
        <v>346522.857</v>
      </c>
      <c r="E39" s="21">
        <v>330742.8304</v>
      </c>
      <c r="F39" s="21">
        <v>179618.57739</v>
      </c>
      <c r="G39" s="21">
        <f>SUM(E39)-10900</f>
        <v>319842.8304</v>
      </c>
      <c r="H39" s="21">
        <v>326835.478</v>
      </c>
      <c r="I39" s="21">
        <f>H39/D39*100</f>
        <v>94.31859151501801</v>
      </c>
      <c r="J39" s="21">
        <f t="shared" si="6"/>
        <v>102.18627617547497</v>
      </c>
      <c r="K39" s="21">
        <v>259433.172</v>
      </c>
      <c r="L39" s="21">
        <v>264998.372</v>
      </c>
    </row>
    <row r="40" spans="2:12" ht="18.75" customHeight="1">
      <c r="B40" s="19" t="s">
        <v>90</v>
      </c>
      <c r="C40" s="23" t="s">
        <v>91</v>
      </c>
      <c r="D40" s="21">
        <v>23558</v>
      </c>
      <c r="E40" s="21">
        <v>25420.63897</v>
      </c>
      <c r="F40" s="21">
        <v>18555.83845</v>
      </c>
      <c r="G40" s="21">
        <f t="shared" si="7"/>
        <v>25420.63897</v>
      </c>
      <c r="H40" s="21">
        <v>23940.22</v>
      </c>
      <c r="I40" s="21">
        <f>H40/D40*100</f>
        <v>101.62246370659649</v>
      </c>
      <c r="J40" s="21">
        <f t="shared" si="6"/>
        <v>94.17631094266707</v>
      </c>
      <c r="K40" s="21">
        <v>26087.44</v>
      </c>
      <c r="L40" s="21">
        <v>35899.14</v>
      </c>
    </row>
    <row r="41" spans="2:12" ht="27" customHeight="1">
      <c r="B41" s="19" t="s">
        <v>118</v>
      </c>
      <c r="C41" s="22" t="s">
        <v>119</v>
      </c>
      <c r="D41" s="21">
        <v>51</v>
      </c>
      <c r="E41" s="21">
        <v>375</v>
      </c>
      <c r="F41" s="21">
        <v>336.05</v>
      </c>
      <c r="G41" s="21">
        <f t="shared" si="7"/>
        <v>375</v>
      </c>
      <c r="H41" s="21">
        <v>49.76</v>
      </c>
      <c r="I41" s="21">
        <f>H41/D41*100</f>
        <v>97.56862745098039</v>
      </c>
      <c r="J41" s="21">
        <f t="shared" si="6"/>
        <v>13.269333333333332</v>
      </c>
      <c r="K41" s="21">
        <v>18</v>
      </c>
      <c r="L41" s="21">
        <v>18</v>
      </c>
    </row>
    <row r="42" spans="2:12" ht="18.75" customHeight="1">
      <c r="B42" s="19" t="s">
        <v>15</v>
      </c>
      <c r="C42" s="22" t="s">
        <v>92</v>
      </c>
      <c r="D42" s="21">
        <v>2185.5</v>
      </c>
      <c r="E42" s="21">
        <v>2346.7</v>
      </c>
      <c r="F42" s="21">
        <v>1718.33938</v>
      </c>
      <c r="G42" s="21">
        <f t="shared" si="7"/>
        <v>2346.7</v>
      </c>
      <c r="H42" s="21">
        <v>2205.5</v>
      </c>
      <c r="I42" s="21">
        <f aca="true" t="shared" si="8" ref="I42:I57">H42/D42*100</f>
        <v>100.91512239762068</v>
      </c>
      <c r="J42" s="21">
        <f aca="true" t="shared" si="9" ref="J42:J63">H42/G42*100</f>
        <v>93.98304001363617</v>
      </c>
      <c r="K42" s="21">
        <v>2205.5</v>
      </c>
      <c r="L42" s="21">
        <v>2205.5</v>
      </c>
    </row>
    <row r="43" spans="2:12" ht="16.5" customHeight="1">
      <c r="B43" s="19" t="s">
        <v>16</v>
      </c>
      <c r="C43" s="22" t="s">
        <v>22</v>
      </c>
      <c r="D43" s="21">
        <v>39934.82</v>
      </c>
      <c r="E43" s="21">
        <v>37867.50135</v>
      </c>
      <c r="F43" s="21">
        <v>29975.47051</v>
      </c>
      <c r="G43" s="21">
        <f t="shared" si="7"/>
        <v>37867.50135</v>
      </c>
      <c r="H43" s="21">
        <v>44066.176</v>
      </c>
      <c r="I43" s="21">
        <f t="shared" si="8"/>
        <v>110.34524758093313</v>
      </c>
      <c r="J43" s="21">
        <f t="shared" si="9"/>
        <v>116.36937856740843</v>
      </c>
      <c r="K43" s="21">
        <v>40012.074</v>
      </c>
      <c r="L43" s="21">
        <v>40012.104</v>
      </c>
    </row>
    <row r="44" spans="2:12" ht="27" customHeight="1">
      <c r="B44" s="12" t="s">
        <v>31</v>
      </c>
      <c r="C44" s="9" t="s">
        <v>127</v>
      </c>
      <c r="D44" s="8">
        <f>SUM(D45:D46)</f>
        <v>68823.31</v>
      </c>
      <c r="E44" s="8">
        <f>SUM(E45:E46)</f>
        <v>74456.30808</v>
      </c>
      <c r="F44" s="8">
        <f>SUM(F45:F46)</f>
        <v>57065.405249999996</v>
      </c>
      <c r="G44" s="8">
        <f>SUM(G45:G46)</f>
        <v>74456.30808</v>
      </c>
      <c r="H44" s="8">
        <f>SUM(H45:H46)</f>
        <v>94780.14300000001</v>
      </c>
      <c r="I44" s="8">
        <f t="shared" si="8"/>
        <v>137.71517673299937</v>
      </c>
      <c r="J44" s="8">
        <f t="shared" si="9"/>
        <v>127.2963237690525</v>
      </c>
      <c r="K44" s="8">
        <f>SUM(K45:K46)</f>
        <v>84408.26000000001</v>
      </c>
      <c r="L44" s="8">
        <f>SUM(L45:L46)</f>
        <v>84470.56</v>
      </c>
    </row>
    <row r="45" spans="2:12" ht="12.75">
      <c r="B45" s="19" t="s">
        <v>17</v>
      </c>
      <c r="C45" s="23" t="s">
        <v>87</v>
      </c>
      <c r="D45" s="21">
        <v>42734.82</v>
      </c>
      <c r="E45" s="21">
        <v>47999.64239</v>
      </c>
      <c r="F45" s="21">
        <v>35771.76424</v>
      </c>
      <c r="G45" s="21">
        <f>SUM(E45)</f>
        <v>47999.64239</v>
      </c>
      <c r="H45" s="21">
        <v>64349.783</v>
      </c>
      <c r="I45" s="21">
        <f t="shared" si="8"/>
        <v>150.57927703919194</v>
      </c>
      <c r="J45" s="21">
        <f t="shared" si="9"/>
        <v>134.0630467142945</v>
      </c>
      <c r="K45" s="23">
        <v>54408.15</v>
      </c>
      <c r="L45" s="21">
        <v>54470.45</v>
      </c>
    </row>
    <row r="46" spans="2:12" ht="24" customHeight="1">
      <c r="B46" s="19" t="s">
        <v>18</v>
      </c>
      <c r="C46" s="22" t="s">
        <v>50</v>
      </c>
      <c r="D46" s="21">
        <v>26088.49</v>
      </c>
      <c r="E46" s="21">
        <v>26456.66569</v>
      </c>
      <c r="F46" s="21">
        <v>21293.64101</v>
      </c>
      <c r="G46" s="21">
        <f>SUM(E46)</f>
        <v>26456.66569</v>
      </c>
      <c r="H46" s="21">
        <v>30430.36</v>
      </c>
      <c r="I46" s="21">
        <f t="shared" si="8"/>
        <v>116.6428566774083</v>
      </c>
      <c r="J46" s="21">
        <f t="shared" si="9"/>
        <v>115.01963382899744</v>
      </c>
      <c r="K46" s="23">
        <v>30000.11</v>
      </c>
      <c r="L46" s="23">
        <v>30000.11</v>
      </c>
    </row>
    <row r="47" spans="2:12" ht="21.75" customHeight="1">
      <c r="B47" s="6" t="s">
        <v>32</v>
      </c>
      <c r="C47" s="11" t="s">
        <v>78</v>
      </c>
      <c r="D47" s="8">
        <f>SUM(D48:D51)</f>
        <v>30826.99</v>
      </c>
      <c r="E47" s="8">
        <f>SUM(E48:E51)</f>
        <v>29038.38489</v>
      </c>
      <c r="F47" s="8">
        <f>SUM(F48:F51)</f>
        <v>24062.25345</v>
      </c>
      <c r="G47" s="8">
        <f>SUM(G48:G51)</f>
        <v>29038.38489</v>
      </c>
      <c r="H47" s="8">
        <f>SUM(H48:H51)</f>
        <v>29966.18</v>
      </c>
      <c r="I47" s="8">
        <f t="shared" si="8"/>
        <v>97.207609306001</v>
      </c>
      <c r="J47" s="8">
        <f t="shared" si="9"/>
        <v>103.19506444147831</v>
      </c>
      <c r="K47" s="8">
        <f>SUM(K48:K51)</f>
        <v>28575.030000000002</v>
      </c>
      <c r="L47" s="8">
        <f>SUM(L48:L51)</f>
        <v>28669.33</v>
      </c>
    </row>
    <row r="48" spans="2:12" ht="15" customHeight="1">
      <c r="B48" s="25" t="s">
        <v>82</v>
      </c>
      <c r="C48" s="26" t="s">
        <v>83</v>
      </c>
      <c r="D48" s="27">
        <v>6776.1</v>
      </c>
      <c r="E48" s="27">
        <v>6776.1</v>
      </c>
      <c r="F48" s="27">
        <v>5431.785</v>
      </c>
      <c r="G48" s="27">
        <f>SUM(E48)</f>
        <v>6776.1</v>
      </c>
      <c r="H48" s="27">
        <v>6620.3</v>
      </c>
      <c r="I48" s="21">
        <f t="shared" si="8"/>
        <v>97.7007423149009</v>
      </c>
      <c r="J48" s="21">
        <f t="shared" si="9"/>
        <v>97.7007423149009</v>
      </c>
      <c r="K48" s="21">
        <v>6620.3</v>
      </c>
      <c r="L48" s="21">
        <v>6620.3</v>
      </c>
    </row>
    <row r="49" spans="2:13" ht="15" customHeight="1">
      <c r="B49" s="19" t="s">
        <v>19</v>
      </c>
      <c r="C49" s="22" t="s">
        <v>33</v>
      </c>
      <c r="D49" s="21">
        <v>14.8</v>
      </c>
      <c r="E49" s="21">
        <v>1115.136</v>
      </c>
      <c r="F49" s="21">
        <v>1105.206</v>
      </c>
      <c r="G49" s="27">
        <f>SUM(E49)</f>
        <v>1115.136</v>
      </c>
      <c r="H49" s="21">
        <v>1115.34</v>
      </c>
      <c r="I49" s="21">
        <f t="shared" si="8"/>
        <v>7536.081081081081</v>
      </c>
      <c r="J49" s="21">
        <f t="shared" si="9"/>
        <v>100.01829373278237</v>
      </c>
      <c r="K49" s="21">
        <v>75.74</v>
      </c>
      <c r="L49" s="21">
        <v>75.74</v>
      </c>
      <c r="M49" t="s">
        <v>133</v>
      </c>
    </row>
    <row r="50" spans="2:12" ht="13.5" customHeight="1">
      <c r="B50" s="19">
        <v>1004</v>
      </c>
      <c r="C50" s="23" t="s">
        <v>35</v>
      </c>
      <c r="D50" s="21">
        <v>23021.09</v>
      </c>
      <c r="E50" s="21">
        <v>19825.32545</v>
      </c>
      <c r="F50" s="21">
        <v>16715.74595</v>
      </c>
      <c r="G50" s="27">
        <f>SUM(E50)</f>
        <v>19825.32545</v>
      </c>
      <c r="H50" s="21">
        <v>20778.74</v>
      </c>
      <c r="I50" s="21">
        <f t="shared" si="8"/>
        <v>90.25958371215265</v>
      </c>
      <c r="J50" s="21">
        <f t="shared" si="9"/>
        <v>104.8090738908904</v>
      </c>
      <c r="K50" s="21">
        <v>20940.09</v>
      </c>
      <c r="L50" s="21">
        <v>20928.59</v>
      </c>
    </row>
    <row r="51" spans="2:12" ht="25.5">
      <c r="B51" s="19" t="s">
        <v>34</v>
      </c>
      <c r="C51" s="22" t="s">
        <v>36</v>
      </c>
      <c r="D51" s="21">
        <v>1015</v>
      </c>
      <c r="E51" s="21">
        <v>1321.82344</v>
      </c>
      <c r="F51" s="21">
        <v>809.5165</v>
      </c>
      <c r="G51" s="27">
        <f>SUM(E51)</f>
        <v>1321.82344</v>
      </c>
      <c r="H51" s="21">
        <v>1451.8</v>
      </c>
      <c r="I51" s="21">
        <f t="shared" si="8"/>
        <v>143.0344827586207</v>
      </c>
      <c r="J51" s="21">
        <f t="shared" si="9"/>
        <v>109.83312567070229</v>
      </c>
      <c r="K51" s="21">
        <v>938.9</v>
      </c>
      <c r="L51" s="21">
        <v>1044.7</v>
      </c>
    </row>
    <row r="52" spans="2:12" ht="19.5" customHeight="1">
      <c r="B52" s="6" t="s">
        <v>20</v>
      </c>
      <c r="C52" s="9" t="s">
        <v>79</v>
      </c>
      <c r="D52" s="8">
        <f>SUM(D53)</f>
        <v>500</v>
      </c>
      <c r="E52" s="8">
        <f>SUM(E53)</f>
        <v>1430.76</v>
      </c>
      <c r="F52" s="8">
        <f>SUM(F53)</f>
        <v>867.73041</v>
      </c>
      <c r="G52" s="8">
        <f>SUM(G53)</f>
        <v>1430.76</v>
      </c>
      <c r="H52" s="8">
        <f>SUM(H53)</f>
        <v>500</v>
      </c>
      <c r="I52" s="8">
        <f>I53</f>
        <v>100</v>
      </c>
      <c r="J52" s="8">
        <f>J53</f>
        <v>34.94646202018507</v>
      </c>
      <c r="K52" s="8">
        <f>SUM(K53)</f>
        <v>3713</v>
      </c>
      <c r="L52" s="8">
        <f>SUM(L53)</f>
        <v>500</v>
      </c>
    </row>
    <row r="53" spans="2:12" ht="15.75" customHeight="1">
      <c r="B53" s="19" t="s">
        <v>44</v>
      </c>
      <c r="C53" s="23" t="s">
        <v>45</v>
      </c>
      <c r="D53" s="21">
        <v>500</v>
      </c>
      <c r="E53" s="21">
        <v>1430.76</v>
      </c>
      <c r="F53" s="21">
        <v>867.73041</v>
      </c>
      <c r="G53" s="21">
        <f>SUM(E53)</f>
        <v>1430.76</v>
      </c>
      <c r="H53" s="21">
        <v>500</v>
      </c>
      <c r="I53" s="21">
        <f t="shared" si="8"/>
        <v>100</v>
      </c>
      <c r="J53" s="21">
        <f t="shared" si="9"/>
        <v>34.94646202018507</v>
      </c>
      <c r="K53" s="23">
        <v>3713</v>
      </c>
      <c r="L53" s="23">
        <v>500</v>
      </c>
    </row>
    <row r="54" spans="2:12" ht="25.5" customHeight="1">
      <c r="B54" s="6" t="s">
        <v>40</v>
      </c>
      <c r="C54" s="7" t="s">
        <v>80</v>
      </c>
      <c r="D54" s="8">
        <f>SUM(D55:D57)</f>
        <v>3191.6</v>
      </c>
      <c r="E54" s="8">
        <f>SUM(E55:E57)</f>
        <v>3741.7416399999997</v>
      </c>
      <c r="F54" s="8">
        <f>SUM(F55:F57)</f>
        <v>3367.95364</v>
      </c>
      <c r="G54" s="8">
        <f>SUM(G55:G57)</f>
        <v>3741.7416399999997</v>
      </c>
      <c r="H54" s="8">
        <f>SUM(H55:H57)</f>
        <v>3203</v>
      </c>
      <c r="I54" s="8">
        <f t="shared" si="8"/>
        <v>100.35718761749592</v>
      </c>
      <c r="J54" s="8">
        <f t="shared" si="9"/>
        <v>85.60184823450291</v>
      </c>
      <c r="K54" s="8">
        <f>SUM(K55:K57)</f>
        <v>3203</v>
      </c>
      <c r="L54" s="8">
        <f>SUM(L55:L57)</f>
        <v>3203</v>
      </c>
    </row>
    <row r="55" spans="2:12" ht="25.5" customHeight="1">
      <c r="B55" s="42" t="s">
        <v>120</v>
      </c>
      <c r="C55" s="43" t="s">
        <v>121</v>
      </c>
      <c r="D55" s="44">
        <v>310.5</v>
      </c>
      <c r="E55" s="44">
        <v>310.5</v>
      </c>
      <c r="F55" s="44">
        <v>301.148</v>
      </c>
      <c r="G55" s="44">
        <f>SUM(E55)</f>
        <v>310.5</v>
      </c>
      <c r="H55" s="44">
        <v>319.1</v>
      </c>
      <c r="I55" s="21">
        <f>H55/D55*100</f>
        <v>102.76972624798712</v>
      </c>
      <c r="J55" s="21">
        <f>H55/G55*100</f>
        <v>102.76972624798712</v>
      </c>
      <c r="K55" s="44">
        <v>319.1</v>
      </c>
      <c r="L55" s="44">
        <v>319.1</v>
      </c>
    </row>
    <row r="56" spans="2:12" ht="25.5" customHeight="1">
      <c r="B56" s="30" t="s">
        <v>53</v>
      </c>
      <c r="C56" s="28" t="s">
        <v>54</v>
      </c>
      <c r="D56" s="44">
        <v>2697.5</v>
      </c>
      <c r="E56" s="44">
        <v>3247.64164</v>
      </c>
      <c r="F56" s="44">
        <v>2888.73564</v>
      </c>
      <c r="G56" s="44">
        <f>SUM(E56)</f>
        <v>3247.64164</v>
      </c>
      <c r="H56" s="44">
        <v>2883.9</v>
      </c>
      <c r="I56" s="21">
        <f>H56/D56*100</f>
        <v>106.91010194624653</v>
      </c>
      <c r="J56" s="21">
        <f>H56/G56*100</f>
        <v>88.79982213801152</v>
      </c>
      <c r="K56" s="44">
        <v>2883.9</v>
      </c>
      <c r="L56" s="44">
        <v>2883.9</v>
      </c>
    </row>
    <row r="57" spans="2:12" ht="25.5" customHeight="1">
      <c r="B57" s="30" t="s">
        <v>122</v>
      </c>
      <c r="C57" s="28" t="s">
        <v>123</v>
      </c>
      <c r="D57" s="29">
        <v>183.6</v>
      </c>
      <c r="E57" s="29">
        <v>183.6</v>
      </c>
      <c r="F57" s="29">
        <v>178.07</v>
      </c>
      <c r="G57" s="44">
        <f>SUM(E57)</f>
        <v>183.6</v>
      </c>
      <c r="H57" s="29">
        <v>0</v>
      </c>
      <c r="I57" s="29">
        <f t="shared" si="8"/>
        <v>0</v>
      </c>
      <c r="J57" s="29">
        <f t="shared" si="9"/>
        <v>0</v>
      </c>
      <c r="K57" s="29">
        <v>0</v>
      </c>
      <c r="L57" s="29">
        <v>0</v>
      </c>
    </row>
    <row r="58" spans="2:12" ht="29.25" customHeight="1">
      <c r="B58" s="35" t="s">
        <v>103</v>
      </c>
      <c r="C58" s="36" t="s">
        <v>128</v>
      </c>
      <c r="D58" s="37">
        <f>SUM(D59)</f>
        <v>2.63</v>
      </c>
      <c r="E58" s="37">
        <f>SUM(E59)</f>
        <v>2.63</v>
      </c>
      <c r="F58" s="37">
        <f>SUM(F59)</f>
        <v>2.32622</v>
      </c>
      <c r="G58" s="37">
        <f>SUM(G59)</f>
        <v>2.63</v>
      </c>
      <c r="H58" s="37">
        <f>SUM(H59)</f>
        <v>1.2</v>
      </c>
      <c r="I58" s="38">
        <v>0</v>
      </c>
      <c r="J58" s="37">
        <f>SUM(J59)</f>
        <v>68.1</v>
      </c>
      <c r="K58" s="37">
        <f>SUM(K59)</f>
        <v>0</v>
      </c>
      <c r="L58" s="37">
        <f>SUM(L59)</f>
        <v>0</v>
      </c>
    </row>
    <row r="59" spans="2:12" ht="25.5" customHeight="1">
      <c r="B59" s="30" t="s">
        <v>104</v>
      </c>
      <c r="C59" s="28" t="s">
        <v>124</v>
      </c>
      <c r="D59" s="29">
        <v>2.63</v>
      </c>
      <c r="E59" s="29">
        <v>2.63</v>
      </c>
      <c r="F59" s="29">
        <v>2.32622</v>
      </c>
      <c r="G59" s="29">
        <f>SUM(E59)</f>
        <v>2.63</v>
      </c>
      <c r="H59" s="29">
        <v>1.2</v>
      </c>
      <c r="I59" s="29">
        <v>0</v>
      </c>
      <c r="J59" s="29">
        <v>68.1</v>
      </c>
      <c r="K59" s="29">
        <v>0</v>
      </c>
      <c r="L59" s="29">
        <v>0</v>
      </c>
    </row>
    <row r="60" spans="2:12" ht="63" customHeight="1">
      <c r="B60" s="6" t="s">
        <v>41</v>
      </c>
      <c r="C60" s="12" t="s">
        <v>129</v>
      </c>
      <c r="D60" s="8">
        <f>SUM(D61:D62)</f>
        <v>50693.92</v>
      </c>
      <c r="E60" s="8">
        <f>SUM(E61:E62)</f>
        <v>55305.74226</v>
      </c>
      <c r="F60" s="8">
        <f>SUM(F61:F62)</f>
        <v>52116.95626</v>
      </c>
      <c r="G60" s="8">
        <f>SUM(G61:G62)</f>
        <v>55305.74226</v>
      </c>
      <c r="H60" s="8">
        <f>SUM(H61:H62)</f>
        <v>56108.25</v>
      </c>
      <c r="I60" s="8">
        <f>H60/D60*100</f>
        <v>110.68043268305155</v>
      </c>
      <c r="J60" s="8">
        <f t="shared" si="9"/>
        <v>101.4510387298073</v>
      </c>
      <c r="K60" s="8">
        <f>SUM(K61:K62)</f>
        <v>53910.85</v>
      </c>
      <c r="L60" s="8">
        <f>SUM(L61:L62)</f>
        <v>53178.619999999995</v>
      </c>
    </row>
    <row r="61" spans="2:12" ht="52.5" customHeight="1">
      <c r="B61" s="19" t="s">
        <v>42</v>
      </c>
      <c r="C61" s="22" t="s">
        <v>125</v>
      </c>
      <c r="D61" s="21">
        <v>47493.326</v>
      </c>
      <c r="E61" s="21">
        <v>47493.326</v>
      </c>
      <c r="F61" s="21">
        <v>46304.471</v>
      </c>
      <c r="G61" s="21">
        <f>SUM(E61)</f>
        <v>47493.326</v>
      </c>
      <c r="H61" s="21">
        <v>52891.767</v>
      </c>
      <c r="I61" s="21">
        <f>H61/D61*100</f>
        <v>111.36673603360607</v>
      </c>
      <c r="J61" s="21">
        <f t="shared" si="9"/>
        <v>111.36673603360607</v>
      </c>
      <c r="K61" s="23">
        <v>44452.397</v>
      </c>
      <c r="L61" s="21">
        <v>45217.138</v>
      </c>
    </row>
    <row r="62" spans="2:12" ht="34.5" customHeight="1">
      <c r="B62" s="19" t="s">
        <v>43</v>
      </c>
      <c r="C62" s="22" t="s">
        <v>126</v>
      </c>
      <c r="D62" s="21">
        <v>3200.594</v>
      </c>
      <c r="E62" s="21">
        <v>7812.41626</v>
      </c>
      <c r="F62" s="21">
        <v>5812.48526</v>
      </c>
      <c r="G62" s="21">
        <f>SUM(E62)</f>
        <v>7812.41626</v>
      </c>
      <c r="H62" s="21">
        <v>3216.483</v>
      </c>
      <c r="I62" s="21">
        <f>H62/D62*100</f>
        <v>100.49643909849235</v>
      </c>
      <c r="J62" s="21">
        <f t="shared" si="9"/>
        <v>41.17142370496269</v>
      </c>
      <c r="K62" s="21">
        <v>9458.453</v>
      </c>
      <c r="L62" s="21">
        <v>7961.482</v>
      </c>
    </row>
    <row r="63" spans="2:12" ht="23.25" customHeight="1">
      <c r="B63" s="54" t="s">
        <v>101</v>
      </c>
      <c r="C63" s="54"/>
      <c r="D63" s="13">
        <f>SUM(D7+D16+D18+D22+D29+D34+D37+D44+D47+D52+D54+D58+D60)</f>
        <v>785315.2999999999</v>
      </c>
      <c r="E63" s="13">
        <f>SUM(E7+E16+E18+E22+E29+E34+E37+E44+E47+E52+E54+E58+E60)</f>
        <v>850071.8051899999</v>
      </c>
      <c r="F63" s="13">
        <f>SUM(F7+F16+F18+F22+F29+F34+F37+F44+F47+F52+F54+F58+F60)</f>
        <v>570714.84315</v>
      </c>
      <c r="G63" s="13">
        <f>SUM(G7+G16+G18+G22+G29+G34+G37+G44+G47+G52+G54+G58+G60)</f>
        <v>839171.8051899999</v>
      </c>
      <c r="H63" s="13">
        <f>SUM(H7+H16+H18+H22+H29+H34+H37+H44+H47+H52+H54+H58+H60)</f>
        <v>828836.4000000001</v>
      </c>
      <c r="I63" s="18">
        <f>H63/D63*100</f>
        <v>105.541863249067</v>
      </c>
      <c r="J63" s="31">
        <f t="shared" si="9"/>
        <v>98.76838030948149</v>
      </c>
      <c r="K63" s="13">
        <f>SUM(K7+K16+K18+K22+K29+K34+K37+K44+K47+K52+K54+K58+K60)</f>
        <v>724039.55</v>
      </c>
      <c r="L63" s="13">
        <f>SUM(L7+L16+L18+L22+L29+L34+L37+L44+L47+L52+L54+L58+L60)</f>
        <v>742238.8699999999</v>
      </c>
    </row>
    <row r="64" spans="2:12" ht="23.25" customHeight="1">
      <c r="B64" s="53" t="s">
        <v>99</v>
      </c>
      <c r="C64" s="53"/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8"/>
      <c r="J64" s="31"/>
      <c r="K64" s="13">
        <v>9596.5</v>
      </c>
      <c r="L64" s="13">
        <v>20171.68</v>
      </c>
    </row>
    <row r="65" spans="2:12" ht="23.25" customHeight="1">
      <c r="B65" s="63" t="s">
        <v>100</v>
      </c>
      <c r="C65" s="64"/>
      <c r="D65" s="13">
        <f>SUM(D63:D64)</f>
        <v>785315.2999999999</v>
      </c>
      <c r="E65" s="13">
        <f>SUM(E63:E64)</f>
        <v>850071.8051899999</v>
      </c>
      <c r="F65" s="13">
        <f>SUM(F63:F64)</f>
        <v>570714.84315</v>
      </c>
      <c r="G65" s="13">
        <f>SUM(G63:G64)</f>
        <v>839171.8051899999</v>
      </c>
      <c r="H65" s="13">
        <f>SUM(H63:H64)</f>
        <v>828836.4000000001</v>
      </c>
      <c r="I65" s="18">
        <f>H65/D65*100</f>
        <v>105.541863249067</v>
      </c>
      <c r="J65" s="31">
        <f>H65/G65*100</f>
        <v>98.76838030948149</v>
      </c>
      <c r="K65" s="13">
        <f>SUM(K63:K64)</f>
        <v>733636.05</v>
      </c>
      <c r="L65" s="13">
        <f>SUM(L63:L64)</f>
        <v>762410.5499999999</v>
      </c>
    </row>
    <row r="66" spans="2:12" ht="27" customHeight="1">
      <c r="B66" s="53" t="s">
        <v>84</v>
      </c>
      <c r="C66" s="53"/>
      <c r="D66" s="4">
        <v>2000</v>
      </c>
      <c r="E66" s="4">
        <v>-25603.6274</v>
      </c>
      <c r="F66" s="4">
        <v>91629.52068</v>
      </c>
      <c r="G66" s="4">
        <f>G68-G65</f>
        <v>-5872.305189999868</v>
      </c>
      <c r="H66" s="4">
        <v>1800</v>
      </c>
      <c r="I66" s="5" t="s">
        <v>51</v>
      </c>
      <c r="J66" s="5" t="s">
        <v>51</v>
      </c>
      <c r="K66" s="4">
        <v>0</v>
      </c>
      <c r="L66" s="4">
        <v>0</v>
      </c>
    </row>
    <row r="68" spans="2:8" ht="12.75">
      <c r="B68" t="s">
        <v>132</v>
      </c>
      <c r="D68">
        <v>787315.3</v>
      </c>
      <c r="E68">
        <v>824468.1</v>
      </c>
      <c r="F68">
        <v>662344.4</v>
      </c>
      <c r="G68">
        <v>833299.5</v>
      </c>
      <c r="H68">
        <v>830636.4</v>
      </c>
    </row>
    <row r="69" spans="4:8" ht="12.75">
      <c r="D69" s="46">
        <f>SUM(D68-D66)</f>
        <v>785315.3</v>
      </c>
      <c r="E69" s="46">
        <f>SUM(E68-E66)</f>
        <v>850071.7274</v>
      </c>
      <c r="F69" s="46">
        <f>SUM(F68-F66)</f>
        <v>570714.8793200001</v>
      </c>
      <c r="G69" s="46">
        <f>SUM(G68-G66)</f>
        <v>839171.8051899999</v>
      </c>
      <c r="H69" s="46">
        <f>SUM(H68-H66)</f>
        <v>828836.4</v>
      </c>
    </row>
  </sheetData>
  <sheetProtection/>
  <mergeCells count="13">
    <mergeCell ref="B64:C64"/>
    <mergeCell ref="B65:C65"/>
    <mergeCell ref="C5:C6"/>
    <mergeCell ref="I5:J5"/>
    <mergeCell ref="K5:K6"/>
    <mergeCell ref="L5:L6"/>
    <mergeCell ref="C1:L1"/>
    <mergeCell ref="B66:C66"/>
    <mergeCell ref="B63:C63"/>
    <mergeCell ref="D5:G5"/>
    <mergeCell ref="H5:H6"/>
    <mergeCell ref="B5:B6"/>
    <mergeCell ref="B3:L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Морозова Ирина Витальевна</cp:lastModifiedBy>
  <cp:lastPrinted>2021-11-19T10:21:43Z</cp:lastPrinted>
  <dcterms:created xsi:type="dcterms:W3CDTF">1996-10-08T23:32:33Z</dcterms:created>
  <dcterms:modified xsi:type="dcterms:W3CDTF">2022-04-04T06:21:35Z</dcterms:modified>
  <cp:category/>
  <cp:version/>
  <cp:contentType/>
  <cp:contentStatus/>
</cp:coreProperties>
</file>